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75" windowWidth="14760" windowHeight="7170"/>
  </bookViews>
  <sheets>
    <sheet name="Consolidated" sheetId="3" r:id="rId1"/>
  </sheets>
  <definedNames>
    <definedName name="_xlnm._FilterDatabase" localSheetId="0" hidden="1">Consolidated!$A$1:$J$14</definedName>
  </definedNames>
  <calcPr calcId="145621"/>
</workbook>
</file>

<file path=xl/calcChain.xml><?xml version="1.0" encoding="utf-8"?>
<calcChain xmlns="http://schemas.openxmlformats.org/spreadsheetml/2006/main">
  <c r="S38" i="3" l="1"/>
  <c r="S31" i="3"/>
  <c r="S24" i="3"/>
  <c r="S15" i="3"/>
  <c r="S14" i="3"/>
  <c r="S34" i="3"/>
  <c r="S30" i="3"/>
  <c r="S26" i="3"/>
  <c r="S23" i="3"/>
  <c r="S22" i="3"/>
  <c r="S37" i="3"/>
  <c r="S36" i="3"/>
  <c r="S35" i="3"/>
  <c r="S33" i="3"/>
  <c r="S29" i="3"/>
  <c r="S28" i="3"/>
  <c r="S27" i="3"/>
  <c r="S21" i="3"/>
  <c r="S20" i="3"/>
  <c r="S19" i="3"/>
  <c r="S32" i="3"/>
  <c r="S25" i="3"/>
  <c r="S18" i="3"/>
  <c r="S17" i="3"/>
  <c r="S16" i="3"/>
  <c r="S13" i="3"/>
  <c r="S12" i="3"/>
  <c r="S11" i="3"/>
  <c r="S10" i="3"/>
  <c r="S9" i="3"/>
  <c r="S8" i="3"/>
  <c r="S7" i="3"/>
  <c r="S6" i="3"/>
  <c r="S5" i="3"/>
  <c r="S4" i="3"/>
  <c r="I5" i="3" l="1"/>
  <c r="I31" i="3"/>
  <c r="I57" i="3"/>
  <c r="I8" i="3"/>
  <c r="I7" i="3"/>
  <c r="I60" i="3" l="1"/>
  <c r="I59" i="3"/>
  <c r="I54" i="3"/>
  <c r="I51" i="3"/>
  <c r="I52" i="3"/>
  <c r="I6" i="3"/>
  <c r="I11" i="3"/>
  <c r="I32" i="3"/>
  <c r="I23" i="3"/>
  <c r="I49" i="3"/>
  <c r="I48" i="3"/>
  <c r="I15" i="3"/>
  <c r="I58" i="3"/>
  <c r="I12" i="3"/>
  <c r="I21" i="3"/>
  <c r="I47" i="3"/>
  <c r="I20" i="3"/>
  <c r="I55" i="3"/>
  <c r="I30" i="3"/>
  <c r="I29" i="3"/>
  <c r="I56" i="3"/>
  <c r="I46" i="3"/>
  <c r="I28" i="3"/>
  <c r="I27" i="3"/>
  <c r="I26" i="3"/>
  <c r="I25" i="3"/>
  <c r="I45" i="3"/>
  <c r="I44" i="3"/>
  <c r="I43" i="3"/>
  <c r="I3" i="3"/>
  <c r="I42" i="3"/>
  <c r="I37" i="3" l="1"/>
  <c r="I40" i="3"/>
  <c r="I10" i="3"/>
  <c r="I39" i="3"/>
  <c r="I38" i="3"/>
  <c r="I14" i="3" l="1"/>
  <c r="I53" i="3"/>
  <c r="I4" i="3"/>
  <c r="I19" i="3"/>
  <c r="I18" i="3"/>
  <c r="I22" i="3"/>
  <c r="I2" i="3"/>
  <c r="I13" i="3"/>
  <c r="I16" i="3"/>
  <c r="I24" i="3"/>
  <c r="I17" i="3"/>
  <c r="I50" i="3"/>
  <c r="I33" i="3"/>
  <c r="I41" i="3"/>
  <c r="I9" i="3"/>
  <c r="I36" i="3"/>
  <c r="I35" i="3"/>
  <c r="I34" i="3"/>
  <c r="T37" i="3"/>
  <c r="T36" i="3"/>
  <c r="T35" i="3"/>
  <c r="T34" i="3"/>
  <c r="T33" i="3"/>
  <c r="T32" i="3"/>
  <c r="T29" i="3"/>
  <c r="T28" i="3"/>
  <c r="T27" i="3"/>
  <c r="T26" i="3"/>
  <c r="T25" i="3"/>
  <c r="T24" i="3"/>
  <c r="T21" i="3"/>
  <c r="T19" i="3"/>
  <c r="T18" i="3"/>
  <c r="T14" i="3"/>
  <c r="T11" i="3"/>
  <c r="R38" i="3"/>
  <c r="T38" i="3" s="1"/>
  <c r="R37" i="3"/>
  <c r="R36" i="3"/>
  <c r="R35" i="3"/>
  <c r="R34" i="3"/>
  <c r="R33" i="3"/>
  <c r="R32" i="3"/>
  <c r="R31" i="3"/>
  <c r="T31" i="3" s="1"/>
  <c r="R30" i="3"/>
  <c r="T30" i="3" s="1"/>
  <c r="R29" i="3"/>
  <c r="R28" i="3"/>
  <c r="R27" i="3"/>
  <c r="R26" i="3"/>
  <c r="R25" i="3"/>
  <c r="R24" i="3"/>
  <c r="R23" i="3"/>
  <c r="T23" i="3" s="1"/>
  <c r="R22" i="3"/>
  <c r="T22" i="3" s="1"/>
  <c r="R21" i="3"/>
  <c r="R20" i="3"/>
  <c r="T20" i="3" s="1"/>
  <c r="R19" i="3"/>
  <c r="R18" i="3"/>
  <c r="R17" i="3"/>
  <c r="T17" i="3" s="1"/>
  <c r="R16" i="3"/>
  <c r="T16" i="3" s="1"/>
  <c r="R15" i="3"/>
  <c r="R14" i="3"/>
  <c r="R13" i="3"/>
  <c r="T13" i="3" s="1"/>
  <c r="R12" i="3"/>
  <c r="T12" i="3" s="1"/>
  <c r="R11" i="3"/>
  <c r="T15" i="3" l="1"/>
  <c r="T7" i="3" l="1"/>
  <c r="R7" i="3"/>
  <c r="T6" i="3"/>
  <c r="T5" i="3"/>
  <c r="T4" i="3"/>
  <c r="R4" i="3"/>
  <c r="R10" i="3"/>
  <c r="R9" i="3"/>
  <c r="R8" i="3"/>
  <c r="R6" i="3"/>
  <c r="R5" i="3"/>
  <c r="T8" i="3" l="1"/>
  <c r="T10" i="3"/>
  <c r="T9" i="3"/>
</calcChain>
</file>

<file path=xl/sharedStrings.xml><?xml version="1.0" encoding="utf-8"?>
<sst xmlns="http://schemas.openxmlformats.org/spreadsheetml/2006/main" count="498" uniqueCount="222">
  <si>
    <t>LG Electronics</t>
  </si>
  <si>
    <t>Draft</t>
  </si>
  <si>
    <t>InterDigital</t>
  </si>
  <si>
    <t>Ericsson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</si>
  <si>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</si>
  <si>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</si>
  <si>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</si>
  <si>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</si>
  <si>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</si>
  <si>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</si>
  <si>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</si>
  <si>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</si>
  <si>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</si>
  <si>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</si>
  <si>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</si>
  <si>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</si>
  <si>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Mon-6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</si>
  <si>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</si>
  <si>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</si>
  <si>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</si>
  <si>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</si>
  <si>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</si>
  <si>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</si>
  <si>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</si>
  <si>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</si>
  <si>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</si>
  <si>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</si>
  <si>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</si>
  <si>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</si>
  <si>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</si>
  <si>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</si>
  <si>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</si>
  <si>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</si>
  <si>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</si>
  <si>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</si>
  <si>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</si>
  <si>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</si>
  <si>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</si>
  <si>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</si>
  <si>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</si>
  <si>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</si>
  <si>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</si>
  <si>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</si>
  <si>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</si>
  <si>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Wed-6</t>
  </si>
  <si>
    <t>Tue-4</t>
  </si>
  <si>
    <t>Tue-Lunch</t>
  </si>
  <si>
    <t>Wed-5</t>
  </si>
  <si>
    <t>Wed-Lunch</t>
  </si>
  <si>
    <t>Thu-4</t>
  </si>
  <si>
    <t>Thu-5</t>
  </si>
  <si>
    <t>Thu-6</t>
  </si>
  <si>
    <t>Mon-1</t>
  </si>
  <si>
    <t>Tue-5</t>
  </si>
  <si>
    <t>Tue-6</t>
  </si>
  <si>
    <t>Wed-4</t>
  </si>
  <si>
    <t>Thu-Lunch</t>
  </si>
  <si>
    <t>Qualcomm</t>
  </si>
  <si>
    <t>Mon-Lun</t>
  </si>
  <si>
    <t>Fri-4</t>
  </si>
  <si>
    <t>Fri-5</t>
  </si>
  <si>
    <t>Fri-6</t>
  </si>
  <si>
    <t>Fri-Lunch</t>
  </si>
  <si>
    <t>WG2/WG3</t>
  </si>
  <si>
    <t>Huawei Technologies Co., Ltd.</t>
  </si>
  <si>
    <t>ZTE Corporation</t>
  </si>
  <si>
    <t>non-Blocking synchronous mode</t>
  </si>
  <si>
    <t>Huawei Technologies</t>
  </si>
  <si>
    <t>KETI</t>
  </si>
  <si>
    <t>Datang</t>
  </si>
  <si>
    <t>Rajesh Bhalla, ZTE (Rapporteur)</t>
  </si>
  <si>
    <t>ALU (TIA)</t>
  </si>
  <si>
    <t>Nicolas Damour, WG2 Chairman</t>
  </si>
  <si>
    <t>WG2</t>
  </si>
  <si>
    <t>ARC-2015-1795</t>
  </si>
  <si>
    <t>ARC#16 Document allocation</t>
  </si>
  <si>
    <t>ARC-2015-1794</t>
  </si>
  <si>
    <t>ARC#16 Agenda</t>
  </si>
  <si>
    <t>ARC-2015-1793</t>
  </si>
  <si>
    <t>App-ID format</t>
  </si>
  <si>
    <t>FUJITSU</t>
  </si>
  <si>
    <t>ARC-2015-1792</t>
  </si>
  <si>
    <t>editorial correction on 9.5</t>
  </si>
  <si>
    <t>VIA Telecom</t>
  </si>
  <si>
    <t>ARC-2015-1746R02</t>
  </si>
  <si>
    <t>TS-0014-Section_6_Object_Discovery</t>
  </si>
  <si>
    <t>ARC-2015-1791</t>
  </si>
  <si>
    <t>TR-0014-The relationship of AllJoyn Entities</t>
  </si>
  <si>
    <t>ARC-2015-1790</t>
  </si>
  <si>
    <t>TR-0014 Functional Architecture for oneM2M and AllJoyn Interworking</t>
  </si>
  <si>
    <t>ARC-2015-1789</t>
  </si>
  <si>
    <t>TR-0014_Service Mapping for AllJoyn Interworking</t>
  </si>
  <si>
    <t>ARC-2015-1788</t>
  </si>
  <si>
    <t>CR for adding one possible result content value</t>
  </si>
  <si>
    <t>ARC-2015-1787</t>
  </si>
  <si>
    <t>WI_on_group_operation_enhancements</t>
  </si>
  <si>
    <t>ARC-2015-1786</t>
  </si>
  <si>
    <t>attritbute-level access control</t>
  </si>
  <si>
    <t>ARC-2015-1785</t>
  </si>
  <si>
    <t>subscription_to_childResource</t>
  </si>
  <si>
    <t>ARC-2015-1784</t>
  </si>
  <si>
    <t>Location_Update_Period</t>
  </si>
  <si>
    <t>ARC-2015-1783</t>
  </si>
  <si>
    <t>Discussion_on_constraint_device_optimization</t>
  </si>
  <si>
    <t>ARC-2015-1781</t>
  </si>
  <si>
    <t>Hierarchical resource structure of AE</t>
  </si>
  <si>
    <t>KT</t>
  </si>
  <si>
    <t>ARC-2015-1780</t>
  </si>
  <si>
    <t>Discussions on Service Layer Session Management</t>
  </si>
  <si>
    <t>ARC-2015-1779</t>
  </si>
  <si>
    <t>Unify Subscription Terms</t>
  </si>
  <si>
    <t>ARC-2015-1778</t>
  </si>
  <si>
    <t>Some Editorial and Bug Correction</t>
  </si>
  <si>
    <t>ARC-2015-1777</t>
  </si>
  <si>
    <t>Alignment of pendingNotification</t>
  </si>
  <si>
    <t>ARC-2015-1776</t>
  </si>
  <si>
    <t>TS0001_contentInstance_correction</t>
  </si>
  <si>
    <t>ARC-2015-1775</t>
  </si>
  <si>
    <t>TS-0001_Sec10.2.9_corrections_mirror_1774</t>
  </si>
  <si>
    <t>ARC-2015-1774</t>
  </si>
  <si>
    <t>TS-0001V1.6.1 section 10.2.9 corrections</t>
  </si>
  <si>
    <t>ARC-2015-1773</t>
  </si>
  <si>
    <t>TS-0001_CR_stateTag_procedures</t>
  </si>
  <si>
    <t>ARC-2015-1772</t>
  </si>
  <si>
    <t>TS-0001_CR_AE_requestReachability</t>
  </si>
  <si>
    <t>ARC-2015-1771</t>
  </si>
  <si>
    <t>TS-0001_CR_resourceType</t>
  </si>
  <si>
    <t>ARC-2015-1770</t>
  </si>
  <si>
    <t>TS-0001_CR_pollingChannel_announce</t>
  </si>
  <si>
    <t>ARC-2015-1769</t>
  </si>
  <si>
    <t>TS-0001_CR_nodeLink</t>
  </si>
  <si>
    <t>ARC-2015-1768</t>
  </si>
  <si>
    <t>TS-0001_CR_name_response_parameter</t>
  </si>
  <si>
    <t>ARC-2015-1767</t>
  </si>
  <si>
    <t>TS-0001_CR_labels</t>
  </si>
  <si>
    <t>ARC-2015-1766</t>
  </si>
  <si>
    <t>TS-0001_CR_creator</t>
  </si>
  <si>
    <t>ARC-2015-1765</t>
  </si>
  <si>
    <t>TS-0001_CR_creationTime</t>
  </si>
  <si>
    <t>ARC-2015-1764</t>
  </si>
  <si>
    <t>TS-0001_CR_contentInfo</t>
  </si>
  <si>
    <t>ARC-2015-1763</t>
  </si>
  <si>
    <t>TS-0001_CR_AE_pollingChannel_description</t>
  </si>
  <si>
    <t>ARC-2015-1762</t>
  </si>
  <si>
    <t>SUBSCRIBE-NOTIFY-Evolution</t>
  </si>
  <si>
    <t>ARC-2015-1761</t>
  </si>
  <si>
    <t>Alignment-AE-Registration-Procedure</t>
  </si>
  <si>
    <t>ARC-2015-1760</t>
  </si>
  <si>
    <t>Request-Clarification</t>
  </si>
  <si>
    <t>ARC-2015-1758</t>
  </si>
  <si>
    <t>Schedule for AE resource</t>
  </si>
  <si>
    <t>PRO-2015-0715</t>
  </si>
  <si>
    <t>CR conditional retrieve update delete</t>
  </si>
  <si>
    <t>TR-0014_AllJoyn_Gateway_Agent</t>
  </si>
  <si>
    <t>ARC-2015-1756</t>
  </si>
  <si>
    <t>CR_to_and_from_parameter_in_response</t>
  </si>
  <si>
    <t>ARC-2015-1755</t>
  </si>
  <si>
    <t>CR resource creation procedure</t>
  </si>
  <si>
    <t>ARC-2015-1754</t>
  </si>
  <si>
    <t>CR request identifier</t>
  </si>
  <si>
    <t>ARC-2015-1753</t>
  </si>
  <si>
    <t>CR notification target removal</t>
  </si>
  <si>
    <t>LG Electronics, Huawei</t>
  </si>
  <si>
    <t>ARC-2015-1752</t>
  </si>
  <si>
    <t>ARC-2015-1734R03</t>
  </si>
  <si>
    <t>Section 5_LWM2M Architecture</t>
  </si>
  <si>
    <t>ALU (TIA) / GTO (ETSI)</t>
  </si>
  <si>
    <t>ARC-2015-1735R03</t>
  </si>
  <si>
    <t>TS-0014-LWM2M Overview Annex A</t>
  </si>
  <si>
    <t>ARC-2015-1744R03</t>
  </si>
  <si>
    <t>TS-0014-Section_6_Architecture_Aspects</t>
  </si>
  <si>
    <t>ARC-2015-1751</t>
  </si>
  <si>
    <t>TS-0001-Functional_Architecture-V2_0_0</t>
  </si>
  <si>
    <t>ARC-2015-1750</t>
  </si>
  <si>
    <t>TS-0001-Functional_Architecture-V1_7_0</t>
  </si>
  <si>
    <t>ARC-2015-1749</t>
  </si>
  <si>
    <t>Section12-Editorial-Clarifications-And-Alignment</t>
  </si>
  <si>
    <t>ARC-2015-1748</t>
  </si>
  <si>
    <t>TR-0014-oneM2M_and_AllJoyn_interworking-V0_2_0_Draft</t>
  </si>
  <si>
    <t>ARC-2015-1747</t>
  </si>
  <si>
    <t>STE-Address missed ARC comments from IEEE P2413</t>
  </si>
  <si>
    <t>ARC-2015-1743</t>
  </si>
  <si>
    <t>TS-0007-DM_editor_note_cleanup</t>
  </si>
  <si>
    <t>ARC-2015-1742</t>
  </si>
  <si>
    <t>TS-0007-DM-MSC-Notation_correction</t>
  </si>
  <si>
    <t>ARC-2015-1737</t>
  </si>
  <si>
    <t>TS-0007-Non-DM-MSC-Notation correction</t>
  </si>
  <si>
    <t>ARC-2015-1736</t>
  </si>
  <si>
    <t>TS-0014-LWM2M_Interworking_Requirements</t>
  </si>
  <si>
    <t>WG1/WG2/WG5</t>
  </si>
  <si>
    <t>WG5/WG2</t>
  </si>
  <si>
    <t>TS-0014 LWM2M</t>
  </si>
  <si>
    <t>TS-0007 SoA</t>
  </si>
  <si>
    <t>TR-0014 AllJoyn</t>
  </si>
  <si>
    <t>ARC-2015-1796</t>
  </si>
  <si>
    <t>TS-0001V1_6_1-CR-Discovery</t>
  </si>
  <si>
    <t>Martin Bauer, NEC</t>
  </si>
  <si>
    <t>ARC-2015-1782R01</t>
  </si>
  <si>
    <t>ARC-2015-1797</t>
  </si>
  <si>
    <t>TS-0001 alignment with TS-0003 (Rel.1)</t>
  </si>
  <si>
    <t>Gemalto (ETSI)</t>
  </si>
  <si>
    <t>ARC-2015-1757R01</t>
  </si>
  <si>
    <t>TS-0001</t>
  </si>
  <si>
    <t>General</t>
  </si>
  <si>
    <t>TS-0001 Baseline</t>
  </si>
  <si>
    <t>Agenda</t>
  </si>
  <si>
    <t>Management</t>
  </si>
  <si>
    <t>Charging</t>
  </si>
  <si>
    <t>Flows</t>
  </si>
  <si>
    <t>Subscr./Notif.</t>
  </si>
  <si>
    <t>Identifiers</t>
  </si>
  <si>
    <t>TS-0001 MNT</t>
  </si>
  <si>
    <t>TS-0001 STE</t>
  </si>
  <si>
    <t>Resources</t>
  </si>
  <si>
    <t>Various</t>
  </si>
  <si>
    <t>Session Mgt</t>
  </si>
  <si>
    <t>Location</t>
  </si>
  <si>
    <t>Security</t>
  </si>
  <si>
    <t>New WI</t>
  </si>
  <si>
    <t>Editorial</t>
  </si>
  <si>
    <t>WG4/WG2</t>
  </si>
  <si>
    <t>WG3/WG2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</si>
</sst>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14" xfId="0" quotePrefix="1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/>
    </xf>
    <xf numFmtId="0" fontId="22" fillId="0" borderId="2" xfId="0" quotePrefix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20" fontId="22" fillId="0" borderId="1" xfId="0" applyNumberFormat="1" applyFont="1" applyBorder="1" applyAlignment="1">
      <alignment horizontal="center" vertical="center"/>
    </xf>
    <xf numFmtId="20" fontId="22" fillId="0" borderId="15" xfId="0" applyNumberFormat="1" applyFont="1" applyBorder="1" applyAlignment="1">
      <alignment horizontal="center" vertical="center"/>
    </xf>
    <xf numFmtId="20" fontId="22" fillId="0" borderId="14" xfId="0" applyNumberFormat="1" applyFont="1" applyBorder="1" applyAlignment="1">
      <alignment horizontal="center" vertical="center"/>
    </xf>
    <xf numFmtId="20" fontId="22" fillId="0" borderId="18" xfId="0" applyNumberFormat="1" applyFont="1" applyBorder="1" applyAlignment="1">
      <alignment horizontal="center" vertical="center"/>
    </xf>
    <xf numFmtId="20" fontId="22" fillId="0" borderId="2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1" fillId="0" borderId="1" xfId="0" applyNumberFormat="1" applyFont="1" applyBorder="1" applyAlignment="1">
      <alignment horizontal="center" vertical="center"/>
    </xf>
    <xf numFmtId="20" fontId="21" fillId="0" borderId="15" xfId="0" applyNumberFormat="1" applyFont="1" applyBorder="1" applyAlignment="1">
      <alignment horizontal="center" vertical="center"/>
    </xf>
    <xf numFmtId="0" fontId="21" fillId="0" borderId="2" xfId="0" quotePrefix="1" applyFont="1" applyFill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0" fontId="21" fillId="0" borderId="14" xfId="0" quotePrefix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" xfId="1" builtinId="45" customBuiltin="1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" xfId="0" builtinId="0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61"/>
  <sheetViews>
    <sheetView tabSelected="1" zoomScaleNormal="100" workbookViewId="0"/>
  </sheetViews>
  <sheetFormatPr baseColWidth="10" defaultColWidth="11.42578125" defaultRowHeight="15" x14ac:dyDescent="0.25"/>
  <cols>
    <col min="1" max="1" width="18.7109375" customWidth="1"/>
    <col min="2" max="2" width="48.7109375" customWidth="1"/>
    <col min="3" max="3" width="20.7109375" customWidth="1"/>
    <col min="4" max="4" width="17.7109375" style="10" customWidth="1"/>
    <col min="5" max="5" width="10.7109375" style="10" customWidth="1"/>
    <col min="6" max="7" width="16.7109375" style="10" customWidth="1"/>
    <col min="8" max="8" width="10.7109375" style="3" customWidth="1"/>
    <col min="9" max="10" width="12.140625" style="3" customWidth="1"/>
    <col min="11" max="11" width="3.42578125" customWidth="1"/>
    <col min="12" max="12" width="14.85546875" bestFit="1" customWidth="1"/>
    <col min="13" max="13" width="7.42578125" bestFit="1" customWidth="1"/>
    <col min="14" max="14" width="16.7109375" customWidth="1"/>
  </cols>
  <sheetData>
    <row r="1" spans="1:20" ht="30" x14ac:dyDescent="0.25">
      <c r="A1" s="1" t="s">
        <v>33</v>
      </c>
      <c r="B1" s="1" t="s">
        <v>34</v>
      </c>
      <c r="C1" s="1" t="s">
        <v>35</v>
      </c>
      <c r="D1" s="2" t="s">
        <v>37</v>
      </c>
      <c r="E1" s="2" t="s">
        <v>36</v>
      </c>
      <c r="F1" s="2" t="s">
        <v>31</v>
      </c>
      <c r="G1" s="2" t="s">
        <v>32</v>
      </c>
      <c r="H1" s="2" t="s">
        <v>4</v>
      </c>
      <c r="I1" s="2" t="s">
        <v>41</v>
      </c>
      <c r="J1" s="2" t="s">
        <v>42</v>
      </c>
    </row>
    <row r="2" spans="1:20" x14ac:dyDescent="0.25">
      <c r="A2" s="9" t="s">
        <v>145</v>
      </c>
      <c r="B2" s="9" t="s">
        <v>146</v>
      </c>
      <c r="C2" s="9" t="s">
        <v>3</v>
      </c>
      <c r="D2" s="43">
        <v>42076.858101851853</v>
      </c>
      <c r="E2" s="10" t="s">
        <v>1</v>
      </c>
      <c r="F2" s="11" t="s">
        <v>211</v>
      </c>
      <c r="G2" s="11" t="s">
        <v>208</v>
      </c>
      <c r="H2" s="10" t="s">
        <v>12</v>
      </c>
      <c r="I2" s="11">
        <f>VLOOKUP(H2,L$4:M$38,2,FALSE)</f>
        <v>5</v>
      </c>
      <c r="J2" s="10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20" x14ac:dyDescent="0.25">
      <c r="A3" s="9" t="s">
        <v>139</v>
      </c>
      <c r="B3" s="9" t="s">
        <v>140</v>
      </c>
      <c r="C3" s="9" t="s">
        <v>2</v>
      </c>
      <c r="D3" s="43">
        <v>42078.119583333333</v>
      </c>
      <c r="E3" s="10" t="s">
        <v>1</v>
      </c>
      <c r="F3" s="11" t="s">
        <v>211</v>
      </c>
      <c r="G3" s="11" t="s">
        <v>213</v>
      </c>
      <c r="H3" s="10" t="s">
        <v>12</v>
      </c>
      <c r="I3" s="11">
        <f>VLOOKUP(H3,L$4:M$38,2,FALSE)</f>
        <v>5</v>
      </c>
      <c r="J3" s="10">
        <v>2</v>
      </c>
      <c r="L3" s="5" t="s">
        <v>38</v>
      </c>
      <c r="M3" s="5" t="s">
        <v>41</v>
      </c>
      <c r="N3" s="5" t="s">
        <v>39</v>
      </c>
      <c r="O3" s="5" t="s">
        <v>6</v>
      </c>
      <c r="P3" s="5" t="s">
        <v>7</v>
      </c>
      <c r="Q3" s="5" t="s">
        <v>8</v>
      </c>
      <c r="R3" s="5" t="s">
        <v>9</v>
      </c>
      <c r="S3" s="8" t="s">
        <v>40</v>
      </c>
      <c r="T3" s="6" t="s">
        <v>43</v>
      </c>
    </row>
    <row r="4" spans="1:20" x14ac:dyDescent="0.25">
      <c r="A4" s="9" t="s">
        <v>154</v>
      </c>
      <c r="B4" s="9" t="s">
        <v>155</v>
      </c>
      <c r="C4" s="9" t="s">
        <v>0</v>
      </c>
      <c r="D4" s="43">
        <v>42076.31287037037</v>
      </c>
      <c r="E4" s="10" t="s">
        <v>1</v>
      </c>
      <c r="F4" s="11" t="s">
        <v>211</v>
      </c>
      <c r="G4" s="11" t="s">
        <v>208</v>
      </c>
      <c r="H4" s="10" t="s">
        <v>12</v>
      </c>
      <c r="I4" s="11">
        <f>VLOOKUP(H4,L$4:M$38,2,FALSE)</f>
        <v>5</v>
      </c>
      <c r="J4" s="10">
        <v>3</v>
      </c>
      <c r="L4" s="17" t="s">
        <v>52</v>
      </c>
      <c r="M4" s="18">
        <v>1</v>
      </c>
      <c r="N4" s="12"/>
      <c r="O4" s="17" t="s">
        <v>5</v>
      </c>
      <c r="P4" s="19">
        <v>0.33333333333333331</v>
      </c>
      <c r="Q4" s="19">
        <v>0.375</v>
      </c>
      <c r="R4" s="20">
        <f t="shared" ref="R4:R38" si="0">Q4-P4</f>
        <v>4.1666666666666685E-2</v>
      </c>
      <c r="S4" s="17">
        <f>COUNTIFS(H$2:H$487,L4,J$2:J$487,"&lt;99")</f>
        <v>0</v>
      </c>
      <c r="T4" s="21">
        <f t="shared" ref="T4:T34" si="1">IF(S4&gt;0,R4/S4,0)</f>
        <v>0</v>
      </c>
    </row>
    <row r="5" spans="1:20" x14ac:dyDescent="0.25">
      <c r="A5" s="9" t="s">
        <v>151</v>
      </c>
      <c r="B5" s="9" t="s">
        <v>152</v>
      </c>
      <c r="C5" s="9" t="s">
        <v>0</v>
      </c>
      <c r="D5" s="43">
        <v>42079.267083333332</v>
      </c>
      <c r="E5" s="10" t="s">
        <v>1</v>
      </c>
      <c r="H5" s="10" t="s">
        <v>12</v>
      </c>
      <c r="I5" s="11">
        <f>VLOOKUP(H5,L$4:M$38,2,FALSE)</f>
        <v>5</v>
      </c>
      <c r="J5" s="10">
        <v>4</v>
      </c>
      <c r="L5" s="15" t="s">
        <v>10</v>
      </c>
      <c r="M5" s="22">
        <v>2</v>
      </c>
      <c r="N5" s="13"/>
      <c r="O5" s="15" t="s">
        <v>5</v>
      </c>
      <c r="P5" s="23">
        <v>0.375</v>
      </c>
      <c r="Q5" s="23">
        <v>0.45833333333333331</v>
      </c>
      <c r="R5" s="24">
        <f t="shared" si="0"/>
        <v>8.3333333333333315E-2</v>
      </c>
      <c r="S5" s="15">
        <f>COUNTIFS(H$2:H$487,L5,J$2:J$487,"&lt;99")</f>
        <v>0</v>
      </c>
      <c r="T5" s="25">
        <f t="shared" si="1"/>
        <v>0</v>
      </c>
    </row>
    <row r="6" spans="1:20" x14ac:dyDescent="0.25">
      <c r="A6" s="9" t="s">
        <v>92</v>
      </c>
      <c r="B6" s="9" t="s">
        <v>93</v>
      </c>
      <c r="C6" s="9" t="s">
        <v>68</v>
      </c>
      <c r="D6" s="43">
        <v>42079.306435185186</v>
      </c>
      <c r="E6" s="10" t="s">
        <v>1</v>
      </c>
      <c r="F6" s="11" t="s">
        <v>212</v>
      </c>
      <c r="G6" s="10" t="s">
        <v>213</v>
      </c>
      <c r="H6" s="10" t="s">
        <v>12</v>
      </c>
      <c r="I6" s="11">
        <f>VLOOKUP(H6,L$4:M$38,2,FALSE)</f>
        <v>5</v>
      </c>
      <c r="J6" s="10">
        <v>5</v>
      </c>
      <c r="L6" s="15" t="s">
        <v>11</v>
      </c>
      <c r="M6" s="22">
        <v>3</v>
      </c>
      <c r="N6" s="13"/>
      <c r="O6" s="15" t="s">
        <v>5</v>
      </c>
      <c r="P6" s="23">
        <v>0.47916666666666669</v>
      </c>
      <c r="Q6" s="23">
        <v>0.54166666666666663</v>
      </c>
      <c r="R6" s="24">
        <f t="shared" si="0"/>
        <v>6.2499999999999944E-2</v>
      </c>
      <c r="S6" s="15">
        <f>COUNTIFS(H$2:H$487,L6,J$2:J$487,"&lt;99")</f>
        <v>0</v>
      </c>
      <c r="T6" s="25">
        <f t="shared" si="1"/>
        <v>0</v>
      </c>
    </row>
    <row r="7" spans="1:20" x14ac:dyDescent="0.25">
      <c r="A7" s="9" t="s">
        <v>76</v>
      </c>
      <c r="B7" s="9" t="s">
        <v>77</v>
      </c>
      <c r="C7" s="9" t="s">
        <v>72</v>
      </c>
      <c r="E7" s="10" t="s">
        <v>1</v>
      </c>
      <c r="F7" s="10" t="s">
        <v>203</v>
      </c>
      <c r="G7" s="10" t="s">
        <v>205</v>
      </c>
      <c r="H7" s="10" t="s">
        <v>16</v>
      </c>
      <c r="I7" s="11">
        <f>VLOOKUP(H7,L$4:M$38,2,FALSE)</f>
        <v>7</v>
      </c>
      <c r="J7" s="10">
        <v>1</v>
      </c>
      <c r="L7" s="15" t="s">
        <v>58</v>
      </c>
      <c r="M7" s="22">
        <v>4</v>
      </c>
      <c r="N7" s="13"/>
      <c r="O7" s="15" t="s">
        <v>5</v>
      </c>
      <c r="P7" s="23">
        <v>0.54166666666666663</v>
      </c>
      <c r="Q7" s="23">
        <v>0.60416666666666663</v>
      </c>
      <c r="R7" s="24">
        <f t="shared" si="0"/>
        <v>6.25E-2</v>
      </c>
      <c r="S7" s="15">
        <f>COUNTIFS(H$2:H$487,L7,J$2:J$487,"&lt;99")</f>
        <v>0</v>
      </c>
      <c r="T7" s="25">
        <f t="shared" si="1"/>
        <v>0</v>
      </c>
    </row>
    <row r="8" spans="1:20" x14ac:dyDescent="0.25">
      <c r="A8" s="9" t="s">
        <v>74</v>
      </c>
      <c r="B8" s="9" t="s">
        <v>75</v>
      </c>
      <c r="C8" s="9" t="s">
        <v>72</v>
      </c>
      <c r="E8" s="10" t="s">
        <v>1</v>
      </c>
      <c r="F8" s="10" t="s">
        <v>203</v>
      </c>
      <c r="G8" s="10" t="s">
        <v>205</v>
      </c>
      <c r="H8" s="10" t="s">
        <v>16</v>
      </c>
      <c r="I8" s="11">
        <f>VLOOKUP(H8,L$4:M$38,2,FALSE)</f>
        <v>7</v>
      </c>
      <c r="J8" s="10">
        <v>2</v>
      </c>
      <c r="L8" s="32" t="s">
        <v>12</v>
      </c>
      <c r="M8" s="33">
        <v>5</v>
      </c>
      <c r="N8" s="34" t="s">
        <v>63</v>
      </c>
      <c r="O8" s="32" t="s">
        <v>5</v>
      </c>
      <c r="P8" s="35">
        <v>0.60416666666666663</v>
      </c>
      <c r="Q8" s="35">
        <v>0.66666666666666663</v>
      </c>
      <c r="R8" s="36">
        <f t="shared" si="0"/>
        <v>6.25E-2</v>
      </c>
      <c r="S8" s="32">
        <f>COUNTIFS(H$2:H$487,L8,J$2:J$487,"&lt;99")</f>
        <v>5</v>
      </c>
      <c r="T8" s="37">
        <f t="shared" si="1"/>
        <v>1.2500000000000001E-2</v>
      </c>
    </row>
    <row r="9" spans="1:20" x14ac:dyDescent="0.25">
      <c r="A9" s="9" t="s">
        <v>173</v>
      </c>
      <c r="B9" s="9" t="s">
        <v>174</v>
      </c>
      <c r="C9" s="9" t="s">
        <v>70</v>
      </c>
      <c r="D9" s="43">
        <v>42075.476342592592</v>
      </c>
      <c r="E9" s="10" t="s">
        <v>1</v>
      </c>
      <c r="F9" s="11" t="s">
        <v>203</v>
      </c>
      <c r="G9" s="11" t="s">
        <v>204</v>
      </c>
      <c r="H9" s="10" t="s">
        <v>16</v>
      </c>
      <c r="I9" s="11">
        <f>VLOOKUP(H9,L$4:M$38,2,FALSE)</f>
        <v>7</v>
      </c>
      <c r="J9" s="10">
        <v>3</v>
      </c>
      <c r="L9" s="15" t="s">
        <v>13</v>
      </c>
      <c r="M9" s="22">
        <v>6</v>
      </c>
      <c r="N9" s="13"/>
      <c r="O9" s="15" t="s">
        <v>5</v>
      </c>
      <c r="P9" s="23">
        <v>0.6875</v>
      </c>
      <c r="Q9" s="23">
        <v>0.75</v>
      </c>
      <c r="R9" s="24">
        <f t="shared" si="0"/>
        <v>6.25E-2</v>
      </c>
      <c r="S9" s="15">
        <f>COUNTIFS(H$2:H$487,L9,J$2:J$487,"&lt;99")</f>
        <v>0</v>
      </c>
      <c r="T9" s="25">
        <f t="shared" si="1"/>
        <v>0</v>
      </c>
    </row>
    <row r="10" spans="1:20" x14ac:dyDescent="0.25">
      <c r="A10" s="9" t="s">
        <v>171</v>
      </c>
      <c r="B10" s="9" t="s">
        <v>172</v>
      </c>
      <c r="C10" s="9" t="s">
        <v>70</v>
      </c>
      <c r="D10" s="43">
        <v>42075.478831018518</v>
      </c>
      <c r="E10" s="10" t="s">
        <v>1</v>
      </c>
      <c r="F10" s="11" t="s">
        <v>203</v>
      </c>
      <c r="G10" s="11" t="s">
        <v>204</v>
      </c>
      <c r="H10" s="10" t="s">
        <v>16</v>
      </c>
      <c r="I10" s="11">
        <f>VLOOKUP(H10,L$4:M$38,2,FALSE)</f>
        <v>7</v>
      </c>
      <c r="J10" s="10">
        <v>4</v>
      </c>
      <c r="L10" s="32" t="s">
        <v>16</v>
      </c>
      <c r="M10" s="33">
        <v>7</v>
      </c>
      <c r="N10" s="34" t="s">
        <v>73</v>
      </c>
      <c r="O10" s="32" t="s">
        <v>5</v>
      </c>
      <c r="P10" s="35">
        <v>0.75</v>
      </c>
      <c r="Q10" s="35">
        <v>0.8125</v>
      </c>
      <c r="R10" s="36">
        <f t="shared" si="0"/>
        <v>6.25E-2</v>
      </c>
      <c r="S10" s="32">
        <f>COUNTIFS(H$2:H$487,L10,J$2:J$487,"&lt;99")</f>
        <v>8</v>
      </c>
      <c r="T10" s="37">
        <f t="shared" si="1"/>
        <v>7.8125E-3</v>
      </c>
    </row>
    <row r="11" spans="1:20" x14ac:dyDescent="0.25">
      <c r="A11" s="9" t="s">
        <v>94</v>
      </c>
      <c r="B11" s="9" t="s">
        <v>95</v>
      </c>
      <c r="C11" s="9" t="s">
        <v>64</v>
      </c>
      <c r="D11" s="43">
        <v>42079.284409722219</v>
      </c>
      <c r="E11" s="10" t="s">
        <v>1</v>
      </c>
      <c r="F11" s="10" t="s">
        <v>203</v>
      </c>
      <c r="G11" s="10" t="s">
        <v>218</v>
      </c>
      <c r="H11" s="10" t="s">
        <v>16</v>
      </c>
      <c r="I11" s="11">
        <f>VLOOKUP(H11,L$4:M$38,2,FALSE)</f>
        <v>7</v>
      </c>
      <c r="J11" s="10">
        <v>5</v>
      </c>
      <c r="L11" s="17" t="s">
        <v>15</v>
      </c>
      <c r="M11" s="18">
        <v>8</v>
      </c>
      <c r="N11" s="12"/>
      <c r="O11" s="17" t="s">
        <v>14</v>
      </c>
      <c r="P11" s="19">
        <v>0.33333333333333331</v>
      </c>
      <c r="Q11" s="19">
        <v>0.375</v>
      </c>
      <c r="R11" s="20">
        <f t="shared" si="0"/>
        <v>4.1666666666666685E-2</v>
      </c>
      <c r="S11" s="17">
        <f>COUNTIFS(H$2:H$487,L11,J$2:J$487,"&lt;99")</f>
        <v>0</v>
      </c>
      <c r="T11" s="21">
        <f t="shared" ref="T11:T16" si="2">IF(S11&gt;0,R11/S11,0)</f>
        <v>0</v>
      </c>
    </row>
    <row r="12" spans="1:20" x14ac:dyDescent="0.25">
      <c r="A12" s="9" t="s">
        <v>107</v>
      </c>
      <c r="B12" s="9" t="s">
        <v>108</v>
      </c>
      <c r="C12" s="9" t="s">
        <v>2</v>
      </c>
      <c r="D12" s="43">
        <v>42079.131342592591</v>
      </c>
      <c r="E12" s="10" t="s">
        <v>1</v>
      </c>
      <c r="F12" s="11" t="s">
        <v>202</v>
      </c>
      <c r="G12" s="11" t="s">
        <v>215</v>
      </c>
      <c r="H12" s="10" t="s">
        <v>16</v>
      </c>
      <c r="I12" s="11">
        <f>VLOOKUP(H12,L$4:M$38,2,FALSE)</f>
        <v>7</v>
      </c>
      <c r="J12" s="10">
        <v>6</v>
      </c>
      <c r="L12" s="32" t="s">
        <v>17</v>
      </c>
      <c r="M12" s="33">
        <v>9</v>
      </c>
      <c r="N12" s="34" t="s">
        <v>189</v>
      </c>
      <c r="O12" s="32" t="s">
        <v>14</v>
      </c>
      <c r="P12" s="35">
        <v>0.375</v>
      </c>
      <c r="Q12" s="35">
        <v>0.4375</v>
      </c>
      <c r="R12" s="36">
        <f t="shared" si="0"/>
        <v>6.25E-2</v>
      </c>
      <c r="S12" s="32">
        <f>COUNTIFS(H$2:H$487,L12,J$2:J$487,"&lt;99")</f>
        <v>1</v>
      </c>
      <c r="T12" s="37">
        <f t="shared" si="2"/>
        <v>6.25E-2</v>
      </c>
    </row>
    <row r="13" spans="1:20" x14ac:dyDescent="0.25">
      <c r="A13" s="9" t="s">
        <v>147</v>
      </c>
      <c r="B13" s="9" t="s">
        <v>148</v>
      </c>
      <c r="C13" s="9" t="s">
        <v>3</v>
      </c>
      <c r="D13" s="43">
        <v>42076.856909722221</v>
      </c>
      <c r="E13" s="10" t="s">
        <v>1</v>
      </c>
      <c r="F13" s="11" t="s">
        <v>211</v>
      </c>
      <c r="G13" s="11" t="s">
        <v>213</v>
      </c>
      <c r="H13" s="10" t="s">
        <v>16</v>
      </c>
      <c r="I13" s="11">
        <f>VLOOKUP(H13,L$4:M$38,2,FALSE)</f>
        <v>7</v>
      </c>
      <c r="J13" s="10">
        <v>7</v>
      </c>
      <c r="L13" s="32" t="s">
        <v>18</v>
      </c>
      <c r="M13" s="33">
        <v>10</v>
      </c>
      <c r="N13" s="34" t="s">
        <v>73</v>
      </c>
      <c r="O13" s="32" t="s">
        <v>14</v>
      </c>
      <c r="P13" s="35">
        <v>0.45833333333333331</v>
      </c>
      <c r="Q13" s="35">
        <v>0.52083333333333337</v>
      </c>
      <c r="R13" s="36">
        <f t="shared" si="0"/>
        <v>6.2500000000000056E-2</v>
      </c>
      <c r="S13" s="32">
        <f>COUNTIFS(H$2:H$487,L13,J$2:J$487,"&lt;99")</f>
        <v>9</v>
      </c>
      <c r="T13" s="37">
        <f t="shared" si="2"/>
        <v>6.944444444444451E-3</v>
      </c>
    </row>
    <row r="14" spans="1:20" x14ac:dyDescent="0.25">
      <c r="A14" s="9" t="s">
        <v>149</v>
      </c>
      <c r="B14" s="9" t="s">
        <v>150</v>
      </c>
      <c r="C14" s="9" t="s">
        <v>0</v>
      </c>
      <c r="D14" s="43">
        <v>42079.076655092591</v>
      </c>
      <c r="E14" s="10" t="s">
        <v>1</v>
      </c>
      <c r="F14" s="11" t="s">
        <v>212</v>
      </c>
      <c r="G14" s="11" t="s">
        <v>213</v>
      </c>
      <c r="H14" s="10" t="s">
        <v>16</v>
      </c>
      <c r="I14" s="11">
        <f>VLOOKUP(H14,L$4:M$38,2,FALSE)</f>
        <v>7</v>
      </c>
      <c r="J14" s="10">
        <v>8</v>
      </c>
      <c r="L14" s="15" t="s">
        <v>46</v>
      </c>
      <c r="M14" s="22">
        <v>11</v>
      </c>
      <c r="N14" s="13"/>
      <c r="O14" s="15" t="s">
        <v>14</v>
      </c>
      <c r="P14" s="23">
        <v>0.52083333333333337</v>
      </c>
      <c r="Q14" s="23">
        <v>0.58333333333333337</v>
      </c>
      <c r="R14" s="24">
        <f t="shared" si="0"/>
        <v>6.25E-2</v>
      </c>
      <c r="S14" s="15">
        <f>COUNTIFS(H$2:H$487,L14,J$2:J$487,"&lt;99")</f>
        <v>0</v>
      </c>
      <c r="T14" s="25">
        <f t="shared" si="2"/>
        <v>0</v>
      </c>
    </row>
    <row r="15" spans="1:20" x14ac:dyDescent="0.25">
      <c r="A15" s="9" t="s">
        <v>197</v>
      </c>
      <c r="B15" s="9" t="s">
        <v>103</v>
      </c>
      <c r="C15" s="9" t="s">
        <v>64</v>
      </c>
      <c r="D15" s="43">
        <v>42082.092812499999</v>
      </c>
      <c r="E15" s="10" t="s">
        <v>1</v>
      </c>
      <c r="F15" s="11"/>
      <c r="G15" s="11"/>
      <c r="H15" s="10" t="s">
        <v>17</v>
      </c>
      <c r="I15" s="11">
        <f>VLOOKUP(H15,L$4:M$38,2,FALSE)</f>
        <v>9</v>
      </c>
      <c r="J15" s="10">
        <v>1</v>
      </c>
      <c r="L15" s="15" t="s">
        <v>45</v>
      </c>
      <c r="M15" s="22">
        <v>12</v>
      </c>
      <c r="N15" s="13"/>
      <c r="O15" s="15" t="s">
        <v>14</v>
      </c>
      <c r="P15" s="23">
        <v>0.58333333333333337</v>
      </c>
      <c r="Q15" s="23">
        <v>0.64583333333333337</v>
      </c>
      <c r="R15" s="24">
        <f t="shared" si="0"/>
        <v>6.25E-2</v>
      </c>
      <c r="S15" s="15">
        <f>COUNTIFS(H$2:H$487,L15,J$2:J$487,"&lt;99")</f>
        <v>0</v>
      </c>
      <c r="T15" s="25">
        <f t="shared" si="2"/>
        <v>0</v>
      </c>
    </row>
    <row r="16" spans="1:20" x14ac:dyDescent="0.25">
      <c r="A16" s="9" t="s">
        <v>175</v>
      </c>
      <c r="B16" s="9" t="s">
        <v>176</v>
      </c>
      <c r="C16" s="9" t="s">
        <v>3</v>
      </c>
      <c r="D16" s="43">
        <v>42072.975416666668</v>
      </c>
      <c r="E16" s="10" t="s">
        <v>1</v>
      </c>
      <c r="F16" s="11" t="s">
        <v>211</v>
      </c>
      <c r="G16" s="11" t="s">
        <v>207</v>
      </c>
      <c r="H16" s="10" t="s">
        <v>18</v>
      </c>
      <c r="I16" s="11">
        <f>VLOOKUP(H16,L$4:M$38,2,FALSE)</f>
        <v>10</v>
      </c>
      <c r="J16" s="10">
        <v>1</v>
      </c>
      <c r="L16" s="32" t="s">
        <v>53</v>
      </c>
      <c r="M16" s="33">
        <v>13</v>
      </c>
      <c r="N16" s="34" t="s">
        <v>63</v>
      </c>
      <c r="O16" s="32" t="s">
        <v>14</v>
      </c>
      <c r="P16" s="35">
        <v>0.66666666666666663</v>
      </c>
      <c r="Q16" s="35">
        <v>0.72916666666666663</v>
      </c>
      <c r="R16" s="36">
        <f t="shared" si="0"/>
        <v>6.25E-2</v>
      </c>
      <c r="S16" s="32">
        <f>COUNTIFS(H$2:H$487,L16,J$2:J$487,"&lt;99")</f>
        <v>6</v>
      </c>
      <c r="T16" s="37">
        <f t="shared" si="2"/>
        <v>1.0416666666666666E-2</v>
      </c>
    </row>
    <row r="17" spans="1:20" x14ac:dyDescent="0.25">
      <c r="A17" s="9" t="s">
        <v>163</v>
      </c>
      <c r="B17" s="9" t="s">
        <v>152</v>
      </c>
      <c r="C17" s="9" t="s">
        <v>0</v>
      </c>
      <c r="D17" s="43">
        <v>42076.312118055554</v>
      </c>
      <c r="E17" s="10" t="s">
        <v>1</v>
      </c>
      <c r="F17" s="11" t="s">
        <v>211</v>
      </c>
      <c r="G17" s="11" t="s">
        <v>208</v>
      </c>
      <c r="H17" s="10" t="s">
        <v>18</v>
      </c>
      <c r="I17" s="11">
        <f>VLOOKUP(H17,L$4:M$38,2,FALSE)</f>
        <v>10</v>
      </c>
      <c r="J17" s="10">
        <v>2</v>
      </c>
      <c r="L17" s="32" t="s">
        <v>54</v>
      </c>
      <c r="M17" s="33">
        <v>14</v>
      </c>
      <c r="N17" s="40" t="s">
        <v>220</v>
      </c>
      <c r="O17" s="32" t="s">
        <v>14</v>
      </c>
      <c r="P17" s="35">
        <v>0.72916666666666663</v>
      </c>
      <c r="Q17" s="35">
        <v>0.79166666666666663</v>
      </c>
      <c r="R17" s="36">
        <f t="shared" si="0"/>
        <v>6.25E-2</v>
      </c>
      <c r="S17" s="32">
        <f>COUNTIFS(H$2:H$487,L17,J$2:J$487,"&lt;99")</f>
        <v>2</v>
      </c>
      <c r="T17" s="37">
        <f t="shared" ref="T17:T22" si="3">IF(S17&gt;0,R17/S17,0)</f>
        <v>3.125E-2</v>
      </c>
    </row>
    <row r="18" spans="1:20" x14ac:dyDescent="0.25">
      <c r="A18" s="9" t="s">
        <v>158</v>
      </c>
      <c r="B18" s="9" t="s">
        <v>159</v>
      </c>
      <c r="C18" s="9" t="s">
        <v>0</v>
      </c>
      <c r="D18" s="43">
        <v>42076.312361111108</v>
      </c>
      <c r="E18" s="10" t="s">
        <v>1</v>
      </c>
      <c r="F18" s="11" t="s">
        <v>211</v>
      </c>
      <c r="G18" s="11" t="s">
        <v>208</v>
      </c>
      <c r="H18" s="10" t="s">
        <v>18</v>
      </c>
      <c r="I18" s="11">
        <f>VLOOKUP(H18,L$4:M$38,2,FALSE)</f>
        <v>10</v>
      </c>
      <c r="J18" s="10">
        <v>3</v>
      </c>
      <c r="L18" s="17" t="s">
        <v>20</v>
      </c>
      <c r="M18" s="18">
        <v>15</v>
      </c>
      <c r="N18" s="12"/>
      <c r="O18" s="17" t="s">
        <v>19</v>
      </c>
      <c r="P18" s="19">
        <v>0.33333333333333331</v>
      </c>
      <c r="Q18" s="19">
        <v>0.375</v>
      </c>
      <c r="R18" s="20">
        <f t="shared" si="0"/>
        <v>4.1666666666666685E-2</v>
      </c>
      <c r="S18" s="17">
        <f>COUNTIFS(H$2:H$487,L18,J$2:J$487,"&lt;99")</f>
        <v>0</v>
      </c>
      <c r="T18" s="21">
        <f t="shared" si="3"/>
        <v>0</v>
      </c>
    </row>
    <row r="19" spans="1:20" x14ac:dyDescent="0.25">
      <c r="A19" s="9" t="s">
        <v>156</v>
      </c>
      <c r="B19" s="9" t="s">
        <v>157</v>
      </c>
      <c r="C19" s="9" t="s">
        <v>0</v>
      </c>
      <c r="D19" s="43">
        <v>42076.312615740739</v>
      </c>
      <c r="E19" s="10" t="s">
        <v>1</v>
      </c>
      <c r="F19" s="11" t="s">
        <v>211</v>
      </c>
      <c r="G19" s="11" t="s">
        <v>208</v>
      </c>
      <c r="H19" s="10" t="s">
        <v>18</v>
      </c>
      <c r="I19" s="11">
        <f>VLOOKUP(H19,L$4:M$38,2,FALSE)</f>
        <v>10</v>
      </c>
      <c r="J19" s="10">
        <v>4</v>
      </c>
      <c r="L19" s="15" t="s">
        <v>21</v>
      </c>
      <c r="M19" s="22">
        <v>16</v>
      </c>
      <c r="N19" s="13"/>
      <c r="O19" s="15" t="s">
        <v>19</v>
      </c>
      <c r="P19" s="23">
        <v>0.375</v>
      </c>
      <c r="Q19" s="23">
        <v>0.4375</v>
      </c>
      <c r="R19" s="24">
        <f t="shared" si="0"/>
        <v>6.25E-2</v>
      </c>
      <c r="S19" s="15">
        <f>COUNTIFS(H$2:H$487,L19,J$2:J$487,"&lt;99")</f>
        <v>0</v>
      </c>
      <c r="T19" s="25">
        <f t="shared" si="3"/>
        <v>0</v>
      </c>
    </row>
    <row r="20" spans="1:20" x14ac:dyDescent="0.25">
      <c r="A20" s="9" t="s">
        <v>113</v>
      </c>
      <c r="B20" s="9" t="s">
        <v>114</v>
      </c>
      <c r="C20" s="9" t="s">
        <v>0</v>
      </c>
      <c r="D20" s="43">
        <v>42079.076111111113</v>
      </c>
      <c r="E20" s="10" t="s">
        <v>1</v>
      </c>
      <c r="F20" s="11" t="s">
        <v>211</v>
      </c>
      <c r="G20" s="11" t="s">
        <v>208</v>
      </c>
      <c r="H20" s="10" t="s">
        <v>18</v>
      </c>
      <c r="I20" s="11">
        <f>VLOOKUP(H20,L$4:M$38,2,FALSE)</f>
        <v>10</v>
      </c>
      <c r="J20" s="10">
        <v>5</v>
      </c>
      <c r="L20" s="32" t="s">
        <v>22</v>
      </c>
      <c r="M20" s="33">
        <v>17</v>
      </c>
      <c r="N20" s="34" t="s">
        <v>190</v>
      </c>
      <c r="O20" s="33" t="s">
        <v>19</v>
      </c>
      <c r="P20" s="38">
        <v>0.45833333333333331</v>
      </c>
      <c r="Q20" s="38">
        <v>0.52083333333333337</v>
      </c>
      <c r="R20" s="39">
        <f t="shared" si="0"/>
        <v>6.2500000000000056E-2</v>
      </c>
      <c r="S20" s="32">
        <f>COUNTIFS(H$2:H$487,L20,J$2:J$487,"&lt;99")</f>
        <v>9</v>
      </c>
      <c r="T20" s="37">
        <f t="shared" si="3"/>
        <v>6.944444444444451E-3</v>
      </c>
    </row>
    <row r="21" spans="1:20" x14ac:dyDescent="0.25">
      <c r="A21" s="9" t="s">
        <v>109</v>
      </c>
      <c r="B21" s="9" t="s">
        <v>110</v>
      </c>
      <c r="C21" s="9" t="s">
        <v>67</v>
      </c>
      <c r="D21" s="43">
        <v>42079.208622685182</v>
      </c>
      <c r="E21" s="10" t="s">
        <v>1</v>
      </c>
      <c r="F21" s="11" t="s">
        <v>211</v>
      </c>
      <c r="G21" s="11" t="s">
        <v>209</v>
      </c>
      <c r="H21" s="10" t="s">
        <v>18</v>
      </c>
      <c r="I21" s="11">
        <f>VLOOKUP(H21,L$4:M$38,2,FALSE)</f>
        <v>10</v>
      </c>
      <c r="J21" s="10">
        <v>6</v>
      </c>
      <c r="L21" s="15" t="s">
        <v>48</v>
      </c>
      <c r="M21" s="22">
        <v>18</v>
      </c>
      <c r="N21" s="13"/>
      <c r="O21" s="15" t="s">
        <v>19</v>
      </c>
      <c r="P21" s="23">
        <v>0.52083333333333337</v>
      </c>
      <c r="Q21" s="23">
        <v>0.58333333333333337</v>
      </c>
      <c r="R21" s="24">
        <f t="shared" si="0"/>
        <v>6.25E-2</v>
      </c>
      <c r="S21" s="15">
        <f>COUNTIFS(H$2:H$487,L21,J$2:J$487,"&lt;99")</f>
        <v>0</v>
      </c>
      <c r="T21" s="25">
        <f t="shared" si="3"/>
        <v>0</v>
      </c>
    </row>
    <row r="22" spans="1:20" x14ac:dyDescent="0.25">
      <c r="A22" s="9" t="s">
        <v>143</v>
      </c>
      <c r="B22" s="9" t="s">
        <v>144</v>
      </c>
      <c r="C22" s="9" t="s">
        <v>3</v>
      </c>
      <c r="D22" s="43">
        <v>42076.859178240738</v>
      </c>
      <c r="E22" s="10" t="s">
        <v>1</v>
      </c>
      <c r="F22" s="11" t="s">
        <v>212</v>
      </c>
      <c r="G22" s="11" t="s">
        <v>209</v>
      </c>
      <c r="H22" s="10" t="s">
        <v>18</v>
      </c>
      <c r="I22" s="11">
        <f>VLOOKUP(H22,L$4:M$38,2,FALSE)</f>
        <v>10</v>
      </c>
      <c r="J22" s="10">
        <v>7</v>
      </c>
      <c r="L22" s="32" t="s">
        <v>55</v>
      </c>
      <c r="M22" s="33">
        <v>19</v>
      </c>
      <c r="N22" s="34" t="s">
        <v>221</v>
      </c>
      <c r="O22" s="32" t="s">
        <v>19</v>
      </c>
      <c r="P22" s="35">
        <v>0.58333333333333337</v>
      </c>
      <c r="Q22" s="35">
        <v>0.64583333333333337</v>
      </c>
      <c r="R22" s="36">
        <f t="shared" si="0"/>
        <v>6.25E-2</v>
      </c>
      <c r="S22" s="32">
        <f>COUNTIFS(H$2:H$487,L22,J$2:J$487,"&lt;99")</f>
        <v>8</v>
      </c>
      <c r="T22" s="37">
        <f t="shared" si="3"/>
        <v>7.8125E-3</v>
      </c>
    </row>
    <row r="23" spans="1:20" x14ac:dyDescent="0.25">
      <c r="A23" s="9" t="s">
        <v>98</v>
      </c>
      <c r="B23" s="9" t="s">
        <v>99</v>
      </c>
      <c r="C23" s="9" t="s">
        <v>64</v>
      </c>
      <c r="D23" s="43">
        <v>42079.283090277779</v>
      </c>
      <c r="E23" s="10" t="s">
        <v>1</v>
      </c>
      <c r="F23" s="11" t="s">
        <v>212</v>
      </c>
      <c r="G23" s="10" t="s">
        <v>209</v>
      </c>
      <c r="H23" s="10" t="s">
        <v>18</v>
      </c>
      <c r="I23" s="11">
        <f>VLOOKUP(H23,L$4:M$38,2,FALSE)</f>
        <v>10</v>
      </c>
      <c r="J23" s="10">
        <v>8</v>
      </c>
      <c r="L23" s="32" t="s">
        <v>47</v>
      </c>
      <c r="M23" s="33">
        <v>20</v>
      </c>
      <c r="N23" s="34" t="s">
        <v>73</v>
      </c>
      <c r="O23" s="32" t="s">
        <v>19</v>
      </c>
      <c r="P23" s="35">
        <v>0.66666666666666663</v>
      </c>
      <c r="Q23" s="35">
        <v>0.72916666666666663</v>
      </c>
      <c r="R23" s="36">
        <f t="shared" si="0"/>
        <v>6.25E-2</v>
      </c>
      <c r="S23" s="32">
        <f>COUNTIFS(H$2:H$487,L23,J$2:J$487,"&lt;99")</f>
        <v>7</v>
      </c>
      <c r="T23" s="37">
        <f t="shared" ref="T23" si="4">IF(S23&gt;0,R23/S23,0)</f>
        <v>8.9285714285714281E-3</v>
      </c>
    </row>
    <row r="24" spans="1:20" x14ac:dyDescent="0.25">
      <c r="A24" s="9" t="s">
        <v>160</v>
      </c>
      <c r="B24" s="9" t="s">
        <v>161</v>
      </c>
      <c r="C24" s="9" t="s">
        <v>162</v>
      </c>
      <c r="D24" s="43">
        <v>42078.990543981483</v>
      </c>
      <c r="E24" s="10" t="s">
        <v>1</v>
      </c>
      <c r="F24" s="11" t="s">
        <v>212</v>
      </c>
      <c r="G24" s="11" t="s">
        <v>209</v>
      </c>
      <c r="H24" s="10" t="s">
        <v>18</v>
      </c>
      <c r="I24" s="11">
        <f>VLOOKUP(H24,L$4:M$38,2,FALSE)</f>
        <v>10</v>
      </c>
      <c r="J24" s="10">
        <v>9</v>
      </c>
      <c r="L24" s="15" t="s">
        <v>44</v>
      </c>
      <c r="M24" s="22">
        <v>21</v>
      </c>
      <c r="N24" s="14"/>
      <c r="O24" s="15" t="s">
        <v>19</v>
      </c>
      <c r="P24" s="23">
        <v>0.72916666666666663</v>
      </c>
      <c r="Q24" s="23">
        <v>0.79166666666666663</v>
      </c>
      <c r="R24" s="24">
        <f t="shared" si="0"/>
        <v>6.25E-2</v>
      </c>
      <c r="S24" s="15">
        <f>COUNTIFS(H$2:H$487,L24,J$2:J$487,"&lt;99")</f>
        <v>0</v>
      </c>
      <c r="T24" s="25">
        <f t="shared" ref="T24:T26" si="5">IF(S24&gt;0,R24/S24,0)</f>
        <v>0</v>
      </c>
    </row>
    <row r="25" spans="1:20" x14ac:dyDescent="0.25">
      <c r="A25" s="9" t="s">
        <v>131</v>
      </c>
      <c r="B25" s="9" t="s">
        <v>132</v>
      </c>
      <c r="C25" s="9" t="s">
        <v>2</v>
      </c>
      <c r="D25" s="43">
        <v>42078.128703703704</v>
      </c>
      <c r="E25" s="10" t="s">
        <v>1</v>
      </c>
      <c r="F25" s="11" t="s">
        <v>211</v>
      </c>
      <c r="G25" s="11" t="s">
        <v>208</v>
      </c>
      <c r="H25" s="10" t="s">
        <v>53</v>
      </c>
      <c r="I25" s="11">
        <f>VLOOKUP(H25,L$4:M$38,2,FALSE)</f>
        <v>13</v>
      </c>
      <c r="J25" s="10">
        <v>1</v>
      </c>
      <c r="L25" s="17" t="s">
        <v>25</v>
      </c>
      <c r="M25" s="18">
        <v>22</v>
      </c>
      <c r="N25" s="42"/>
      <c r="O25" s="17" t="s">
        <v>23</v>
      </c>
      <c r="P25" s="19">
        <v>0.33333333333333331</v>
      </c>
      <c r="Q25" s="19">
        <v>0.375</v>
      </c>
      <c r="R25" s="20">
        <f t="shared" si="0"/>
        <v>4.1666666666666685E-2</v>
      </c>
      <c r="S25" s="17">
        <f>COUNTIFS(H$2:H$487,L25,J$2:J$487,"&lt;99")</f>
        <v>0</v>
      </c>
      <c r="T25" s="21">
        <f t="shared" si="5"/>
        <v>0</v>
      </c>
    </row>
    <row r="26" spans="1:20" x14ac:dyDescent="0.25">
      <c r="A26" s="9" t="s">
        <v>129</v>
      </c>
      <c r="B26" s="9" t="s">
        <v>130</v>
      </c>
      <c r="C26" s="9" t="s">
        <v>2</v>
      </c>
      <c r="D26" s="43">
        <v>42078.137511574074</v>
      </c>
      <c r="E26" s="10" t="s">
        <v>1</v>
      </c>
      <c r="F26" s="11" t="s">
        <v>211</v>
      </c>
      <c r="G26" s="11" t="s">
        <v>208</v>
      </c>
      <c r="H26" s="10" t="s">
        <v>53</v>
      </c>
      <c r="I26" s="11">
        <f>VLOOKUP(H26,L$4:M$38,2,FALSE)</f>
        <v>13</v>
      </c>
      <c r="J26" s="10">
        <v>2</v>
      </c>
      <c r="L26" s="32" t="s">
        <v>26</v>
      </c>
      <c r="M26" s="33">
        <v>23</v>
      </c>
      <c r="N26" s="34" t="s">
        <v>73</v>
      </c>
      <c r="O26" s="32" t="s">
        <v>23</v>
      </c>
      <c r="P26" s="35">
        <v>0.375</v>
      </c>
      <c r="Q26" s="35">
        <v>0.4375</v>
      </c>
      <c r="R26" s="36">
        <f t="shared" si="0"/>
        <v>6.25E-2</v>
      </c>
      <c r="S26" s="32">
        <f>COUNTIFS(H$2:H$487,L26,J$2:J$487,"&lt;99")</f>
        <v>0</v>
      </c>
      <c r="T26" s="37">
        <f t="shared" si="5"/>
        <v>0</v>
      </c>
    </row>
    <row r="27" spans="1:20" x14ac:dyDescent="0.25">
      <c r="A27" s="9" t="s">
        <v>127</v>
      </c>
      <c r="B27" s="9" t="s">
        <v>128</v>
      </c>
      <c r="C27" s="9" t="s">
        <v>2</v>
      </c>
      <c r="D27" s="43">
        <v>42078.134305555555</v>
      </c>
      <c r="E27" s="10" t="s">
        <v>1</v>
      </c>
      <c r="F27" s="11" t="s">
        <v>211</v>
      </c>
      <c r="G27" s="11" t="s">
        <v>208</v>
      </c>
      <c r="H27" s="10" t="s">
        <v>53</v>
      </c>
      <c r="I27" s="11">
        <f>VLOOKUP(H27,L$4:M$38,2,FALSE)</f>
        <v>13</v>
      </c>
      <c r="J27" s="10">
        <v>3</v>
      </c>
      <c r="L27" s="15" t="s">
        <v>27</v>
      </c>
      <c r="M27" s="22">
        <v>24</v>
      </c>
      <c r="N27" s="34"/>
      <c r="O27" s="15" t="s">
        <v>23</v>
      </c>
      <c r="P27" s="23">
        <v>0.45833333333333331</v>
      </c>
      <c r="Q27" s="23">
        <v>0.52083333333333337</v>
      </c>
      <c r="R27" s="24">
        <f t="shared" si="0"/>
        <v>6.2500000000000056E-2</v>
      </c>
      <c r="S27" s="15">
        <f>COUNTIFS(H$2:H$487,L27,J$2:J$487,"&lt;99")</f>
        <v>0</v>
      </c>
      <c r="T27" s="25">
        <f t="shared" ref="T27:T29" si="6">IF(S27&gt;0,R27/S27,0)</f>
        <v>0</v>
      </c>
    </row>
    <row r="28" spans="1:20" x14ac:dyDescent="0.25">
      <c r="A28" s="9" t="s">
        <v>125</v>
      </c>
      <c r="B28" s="9" t="s">
        <v>126</v>
      </c>
      <c r="C28" s="9" t="s">
        <v>2</v>
      </c>
      <c r="D28" s="43">
        <v>42078.13548611111</v>
      </c>
      <c r="E28" s="10" t="s">
        <v>1</v>
      </c>
      <c r="F28" s="11" t="s">
        <v>211</v>
      </c>
      <c r="G28" s="11" t="s">
        <v>208</v>
      </c>
      <c r="H28" s="10" t="s">
        <v>53</v>
      </c>
      <c r="I28" s="11">
        <f>VLOOKUP(H28,L$4:M$38,2,FALSE)</f>
        <v>13</v>
      </c>
      <c r="J28" s="10">
        <v>4</v>
      </c>
      <c r="L28" s="22" t="s">
        <v>56</v>
      </c>
      <c r="M28" s="22">
        <v>25</v>
      </c>
      <c r="N28" s="34"/>
      <c r="O28" s="22" t="s">
        <v>23</v>
      </c>
      <c r="P28" s="27">
        <v>0.52083333333333337</v>
      </c>
      <c r="Q28" s="27">
        <v>0.58333333333333337</v>
      </c>
      <c r="R28" s="28">
        <f t="shared" si="0"/>
        <v>6.25E-2</v>
      </c>
      <c r="S28" s="15">
        <f>COUNTIFS(H$2:H$487,L28,J$2:J$487,"&lt;99")</f>
        <v>0</v>
      </c>
      <c r="T28" s="25">
        <f t="shared" si="6"/>
        <v>0</v>
      </c>
    </row>
    <row r="29" spans="1:20" x14ac:dyDescent="0.25">
      <c r="A29" s="9" t="s">
        <v>119</v>
      </c>
      <c r="B29" s="9" t="s">
        <v>120</v>
      </c>
      <c r="C29" s="9" t="s">
        <v>2</v>
      </c>
      <c r="D29" s="43">
        <v>42078.916377314818</v>
      </c>
      <c r="E29" s="10" t="s">
        <v>1</v>
      </c>
      <c r="F29" s="11" t="s">
        <v>211</v>
      </c>
      <c r="G29" s="11" t="s">
        <v>208</v>
      </c>
      <c r="H29" s="10" t="s">
        <v>53</v>
      </c>
      <c r="I29" s="11">
        <f>VLOOKUP(H29,L$4:M$38,2,FALSE)</f>
        <v>13</v>
      </c>
      <c r="J29" s="10">
        <v>5</v>
      </c>
      <c r="L29" s="22" t="s">
        <v>49</v>
      </c>
      <c r="M29" s="22">
        <v>26</v>
      </c>
      <c r="N29" s="34"/>
      <c r="O29" s="22" t="s">
        <v>23</v>
      </c>
      <c r="P29" s="27">
        <v>0.58333333333333337</v>
      </c>
      <c r="Q29" s="27">
        <v>0.64583333333333337</v>
      </c>
      <c r="R29" s="28">
        <f t="shared" si="0"/>
        <v>6.25E-2</v>
      </c>
      <c r="S29" s="15">
        <f>COUNTIFS(H$2:H$487,L29,J$2:J$487,"&lt;99")</f>
        <v>0</v>
      </c>
      <c r="T29" s="25">
        <f t="shared" si="6"/>
        <v>0</v>
      </c>
    </row>
    <row r="30" spans="1:20" s="9" customFormat="1" x14ac:dyDescent="0.25">
      <c r="A30" s="9" t="s">
        <v>117</v>
      </c>
      <c r="B30" s="9" t="s">
        <v>118</v>
      </c>
      <c r="C30" s="9" t="s">
        <v>2</v>
      </c>
      <c r="D30" s="43">
        <v>42078.916539351849</v>
      </c>
      <c r="E30" s="10" t="s">
        <v>1</v>
      </c>
      <c r="F30" s="11" t="s">
        <v>211</v>
      </c>
      <c r="G30" s="11" t="s">
        <v>208</v>
      </c>
      <c r="H30" s="10" t="s">
        <v>53</v>
      </c>
      <c r="I30" s="11">
        <f>VLOOKUP(H30,L$4:M$38,2,FALSE)</f>
        <v>13</v>
      </c>
      <c r="J30" s="10">
        <v>6</v>
      </c>
      <c r="L30" s="32" t="s">
        <v>50</v>
      </c>
      <c r="M30" s="33">
        <v>27</v>
      </c>
      <c r="N30" s="34" t="s">
        <v>73</v>
      </c>
      <c r="O30" s="32" t="s">
        <v>23</v>
      </c>
      <c r="P30" s="35">
        <v>0.66666666666666663</v>
      </c>
      <c r="Q30" s="35">
        <v>0.72916666666666663</v>
      </c>
      <c r="R30" s="36">
        <f t="shared" si="0"/>
        <v>6.25E-2</v>
      </c>
      <c r="S30" s="32">
        <f>COUNTIFS(H$2:H$487,L30,J$2:J$487,"&lt;99")</f>
        <v>1</v>
      </c>
      <c r="T30" s="37">
        <f t="shared" ref="T30" si="7">IF(S30&gt;0,R30/S30,0)</f>
        <v>6.25E-2</v>
      </c>
    </row>
    <row r="31" spans="1:20" s="9" customFormat="1" x14ac:dyDescent="0.25">
      <c r="A31" s="9" t="s">
        <v>198</v>
      </c>
      <c r="B31" s="9" t="s">
        <v>199</v>
      </c>
      <c r="C31" s="9" t="s">
        <v>200</v>
      </c>
      <c r="D31" s="43">
        <v>42082.600937499999</v>
      </c>
      <c r="E31" s="10" t="s">
        <v>1</v>
      </c>
      <c r="F31" s="10" t="s">
        <v>211</v>
      </c>
      <c r="G31" s="10" t="s">
        <v>217</v>
      </c>
      <c r="H31" s="10" t="s">
        <v>54</v>
      </c>
      <c r="I31" s="11">
        <f>VLOOKUP(H31,L$4:M$38,2,FALSE)</f>
        <v>14</v>
      </c>
      <c r="J31" s="10">
        <v>1</v>
      </c>
      <c r="L31" s="32" t="s">
        <v>51</v>
      </c>
      <c r="M31" s="33">
        <v>29</v>
      </c>
      <c r="N31" s="40" t="s">
        <v>73</v>
      </c>
      <c r="O31" s="32" t="s">
        <v>23</v>
      </c>
      <c r="P31" s="35">
        <v>0.72916666666666663</v>
      </c>
      <c r="Q31" s="35">
        <v>0.79166666666666663</v>
      </c>
      <c r="R31" s="36">
        <f t="shared" si="0"/>
        <v>6.25E-2</v>
      </c>
      <c r="S31" s="32">
        <f>COUNTIFS(H$2:H$487,L31,J$2:J$487,"&lt;99")</f>
        <v>3</v>
      </c>
      <c r="T31" s="37">
        <f t="shared" si="1"/>
        <v>2.0833333333333332E-2</v>
      </c>
    </row>
    <row r="32" spans="1:20" x14ac:dyDescent="0.25">
      <c r="A32" s="9" t="s">
        <v>96</v>
      </c>
      <c r="B32" s="9" t="s">
        <v>97</v>
      </c>
      <c r="C32" s="9" t="s">
        <v>67</v>
      </c>
      <c r="D32" s="43">
        <v>42079.283414351848</v>
      </c>
      <c r="E32" s="10" t="s">
        <v>1</v>
      </c>
      <c r="F32" s="11" t="s">
        <v>212</v>
      </c>
      <c r="G32" s="10" t="s">
        <v>217</v>
      </c>
      <c r="H32" s="10" t="s">
        <v>54</v>
      </c>
      <c r="I32" s="11">
        <f>VLOOKUP(H32,L$4:M$38,2,FALSE)</f>
        <v>14</v>
      </c>
      <c r="J32" s="10">
        <v>2</v>
      </c>
      <c r="L32" s="18" t="s">
        <v>28</v>
      </c>
      <c r="M32" s="18">
        <v>30</v>
      </c>
      <c r="N32" s="12"/>
      <c r="O32" s="18" t="s">
        <v>24</v>
      </c>
      <c r="P32" s="29">
        <v>0.33333333333333331</v>
      </c>
      <c r="Q32" s="29">
        <v>0.375</v>
      </c>
      <c r="R32" s="30">
        <f t="shared" si="0"/>
        <v>4.1666666666666685E-2</v>
      </c>
      <c r="S32" s="17">
        <f>COUNTIFS(H$2:H$487,L32,J$2:J$487,"&lt;99")</f>
        <v>0</v>
      </c>
      <c r="T32" s="21">
        <f t="shared" si="1"/>
        <v>0</v>
      </c>
    </row>
    <row r="33" spans="1:20" s="9" customFormat="1" x14ac:dyDescent="0.25">
      <c r="A33" s="9" t="s">
        <v>179</v>
      </c>
      <c r="B33" s="9" t="s">
        <v>180</v>
      </c>
      <c r="C33" s="9" t="s">
        <v>71</v>
      </c>
      <c r="D33" s="43">
        <v>42066.664699074077</v>
      </c>
      <c r="E33" s="10" t="s">
        <v>1</v>
      </c>
      <c r="F33" s="11" t="s">
        <v>211</v>
      </c>
      <c r="G33" s="11" t="s">
        <v>206</v>
      </c>
      <c r="H33" s="10" t="s">
        <v>22</v>
      </c>
      <c r="I33" s="11">
        <f>VLOOKUP(H33,L$4:M$38,2,FALSE)</f>
        <v>17</v>
      </c>
      <c r="J33" s="10">
        <v>1</v>
      </c>
      <c r="L33" s="15" t="s">
        <v>29</v>
      </c>
      <c r="M33" s="22">
        <v>31</v>
      </c>
      <c r="N33" s="13"/>
      <c r="O33" s="15" t="s">
        <v>24</v>
      </c>
      <c r="P33" s="23">
        <v>0.375</v>
      </c>
      <c r="Q33" s="23">
        <v>0.4375</v>
      </c>
      <c r="R33" s="24">
        <f t="shared" si="0"/>
        <v>6.25E-2</v>
      </c>
      <c r="S33" s="15">
        <f>COUNTIFS(H$2:H$487,L33,J$2:J$487,"&lt;99")</f>
        <v>0</v>
      </c>
      <c r="T33" s="25">
        <f t="shared" si="1"/>
        <v>0</v>
      </c>
    </row>
    <row r="34" spans="1:20" s="9" customFormat="1" x14ac:dyDescent="0.25">
      <c r="A34" s="9" t="s">
        <v>185</v>
      </c>
      <c r="B34" s="9" t="s">
        <v>186</v>
      </c>
      <c r="C34" s="9" t="s">
        <v>71</v>
      </c>
      <c r="D34" s="43">
        <v>42038.174664351849</v>
      </c>
      <c r="E34" s="10" t="s">
        <v>1</v>
      </c>
      <c r="F34" s="11" t="s">
        <v>192</v>
      </c>
      <c r="G34" s="11"/>
      <c r="H34" s="10" t="s">
        <v>22</v>
      </c>
      <c r="I34" s="11">
        <f>VLOOKUP(H34,L$4:M$38,2,FALSE)</f>
        <v>17</v>
      </c>
      <c r="J34" s="10">
        <v>2</v>
      </c>
      <c r="L34" s="32" t="s">
        <v>30</v>
      </c>
      <c r="M34" s="33">
        <v>32</v>
      </c>
      <c r="N34" s="34" t="s">
        <v>73</v>
      </c>
      <c r="O34" s="32" t="s">
        <v>24</v>
      </c>
      <c r="P34" s="35">
        <v>0.45833333333333331</v>
      </c>
      <c r="Q34" s="35">
        <v>0.52083333333333337</v>
      </c>
      <c r="R34" s="36">
        <f t="shared" si="0"/>
        <v>6.2500000000000056E-2</v>
      </c>
      <c r="S34" s="32">
        <f>COUNTIFS(H$2:H$487,L34,J$2:J$487,"&lt;99")</f>
        <v>0</v>
      </c>
      <c r="T34" s="37">
        <f t="shared" si="1"/>
        <v>0</v>
      </c>
    </row>
    <row r="35" spans="1:20" s="9" customFormat="1" x14ac:dyDescent="0.25">
      <c r="A35" s="9" t="s">
        <v>183</v>
      </c>
      <c r="B35" s="9" t="s">
        <v>184</v>
      </c>
      <c r="C35" s="9" t="s">
        <v>65</v>
      </c>
      <c r="D35" s="43">
        <v>42047.373229166667</v>
      </c>
      <c r="E35" s="10" t="s">
        <v>1</v>
      </c>
      <c r="F35" s="11" t="s">
        <v>192</v>
      </c>
      <c r="G35" s="11"/>
      <c r="H35" s="10" t="s">
        <v>22</v>
      </c>
      <c r="I35" s="11">
        <f>VLOOKUP(H35,L$4:M$38,2,FALSE)</f>
        <v>17</v>
      </c>
      <c r="J35" s="10">
        <v>3</v>
      </c>
      <c r="L35" s="15" t="s">
        <v>62</v>
      </c>
      <c r="M35" s="22">
        <v>33</v>
      </c>
      <c r="N35" s="13"/>
      <c r="O35" s="15" t="s">
        <v>24</v>
      </c>
      <c r="P35" s="23">
        <v>0.52083333333333337</v>
      </c>
      <c r="Q35" s="23">
        <v>0.58333333333333337</v>
      </c>
      <c r="R35" s="24">
        <f t="shared" si="0"/>
        <v>6.25E-2</v>
      </c>
      <c r="S35" s="15">
        <f>COUNTIFS(H$2:H$487,L35,J$2:J$487,"&lt;99")</f>
        <v>0</v>
      </c>
      <c r="T35" s="25">
        <f t="shared" ref="T35:T38" si="8">IF(S35&gt;0,R35/S35,0)</f>
        <v>0</v>
      </c>
    </row>
    <row r="36" spans="1:20" s="9" customFormat="1" x14ac:dyDescent="0.25">
      <c r="A36" s="9" t="s">
        <v>181</v>
      </c>
      <c r="B36" s="9" t="s">
        <v>182</v>
      </c>
      <c r="C36" s="9" t="s">
        <v>65</v>
      </c>
      <c r="D36" s="43">
        <v>42047.380891203706</v>
      </c>
      <c r="E36" s="10" t="s">
        <v>1</v>
      </c>
      <c r="F36" s="11" t="s">
        <v>192</v>
      </c>
      <c r="G36" s="11"/>
      <c r="H36" s="10" t="s">
        <v>22</v>
      </c>
      <c r="I36" s="11">
        <f>VLOOKUP(H36,L$4:M$38,2,FALSE)</f>
        <v>17</v>
      </c>
      <c r="J36" s="10">
        <v>4</v>
      </c>
      <c r="L36" s="15" t="s">
        <v>59</v>
      </c>
      <c r="M36" s="22">
        <v>34</v>
      </c>
      <c r="N36" s="13"/>
      <c r="O36" s="15" t="s">
        <v>24</v>
      </c>
      <c r="P36" s="23">
        <v>0.58333333333333337</v>
      </c>
      <c r="Q36" s="23">
        <v>0.64583333333333337</v>
      </c>
      <c r="R36" s="24">
        <f t="shared" si="0"/>
        <v>6.25E-2</v>
      </c>
      <c r="S36" s="15">
        <f>COUNTIFS(H$2:H$487,L36,J$2:J$487,"&lt;99")</f>
        <v>0</v>
      </c>
      <c r="T36" s="25">
        <f t="shared" si="8"/>
        <v>0</v>
      </c>
    </row>
    <row r="37" spans="1:20" s="9" customFormat="1" x14ac:dyDescent="0.25">
      <c r="A37" s="9" t="s">
        <v>187</v>
      </c>
      <c r="B37" s="9" t="s">
        <v>188</v>
      </c>
      <c r="C37" s="9" t="s">
        <v>71</v>
      </c>
      <c r="D37" s="43">
        <v>42034.865162037036</v>
      </c>
      <c r="E37" s="10" t="s">
        <v>1</v>
      </c>
      <c r="F37" s="11" t="s">
        <v>191</v>
      </c>
      <c r="G37" s="11"/>
      <c r="H37" s="10" t="s">
        <v>22</v>
      </c>
      <c r="I37" s="11">
        <f>VLOOKUP(H37,L$4:M$38,2,FALSE)</f>
        <v>17</v>
      </c>
      <c r="J37" s="10">
        <v>5</v>
      </c>
      <c r="L37" s="15" t="s">
        <v>60</v>
      </c>
      <c r="M37" s="22">
        <v>35</v>
      </c>
      <c r="N37" s="15"/>
      <c r="O37" s="22" t="s">
        <v>24</v>
      </c>
      <c r="P37" s="27">
        <v>0.66666666666666663</v>
      </c>
      <c r="Q37" s="27">
        <v>0.72916666666666663</v>
      </c>
      <c r="R37" s="27">
        <f t="shared" si="0"/>
        <v>6.25E-2</v>
      </c>
      <c r="S37" s="15">
        <f>COUNTIFS(H$2:H$487,L37,J$2:J$487,"&lt;99")</f>
        <v>0</v>
      </c>
      <c r="T37" s="25">
        <f t="shared" si="8"/>
        <v>0</v>
      </c>
    </row>
    <row r="38" spans="1:20" x14ac:dyDescent="0.25">
      <c r="A38" s="9" t="s">
        <v>167</v>
      </c>
      <c r="B38" s="9" t="s">
        <v>168</v>
      </c>
      <c r="C38" s="9" t="s">
        <v>166</v>
      </c>
      <c r="D38" s="43">
        <v>42075.402256944442</v>
      </c>
      <c r="E38" s="10" t="s">
        <v>1</v>
      </c>
      <c r="F38" s="11" t="s">
        <v>191</v>
      </c>
      <c r="G38" s="11"/>
      <c r="H38" s="10" t="s">
        <v>22</v>
      </c>
      <c r="I38" s="11">
        <f>VLOOKUP(H38,L$4:M$38,2,FALSE)</f>
        <v>17</v>
      </c>
      <c r="J38" s="10">
        <v>6</v>
      </c>
      <c r="L38" s="16" t="s">
        <v>61</v>
      </c>
      <c r="M38" s="26">
        <v>36</v>
      </c>
      <c r="N38" s="16"/>
      <c r="O38" s="26" t="s">
        <v>24</v>
      </c>
      <c r="P38" s="31">
        <v>0.72916666666666663</v>
      </c>
      <c r="Q38" s="31">
        <v>0.79166666666666663</v>
      </c>
      <c r="R38" s="31">
        <f t="shared" si="0"/>
        <v>6.25E-2</v>
      </c>
      <c r="S38" s="16">
        <f>COUNTIFS(H$2:H$487,L38,J$2:J$487,"&lt;99")</f>
        <v>0</v>
      </c>
      <c r="T38" s="41">
        <f t="shared" si="8"/>
        <v>0</v>
      </c>
    </row>
    <row r="39" spans="1:20" x14ac:dyDescent="0.25">
      <c r="A39" s="9" t="s">
        <v>164</v>
      </c>
      <c r="B39" s="9" t="s">
        <v>165</v>
      </c>
      <c r="C39" s="9" t="s">
        <v>166</v>
      </c>
      <c r="D39" s="43">
        <v>42075.403773148151</v>
      </c>
      <c r="E39" s="10" t="s">
        <v>1</v>
      </c>
      <c r="F39" s="11" t="s">
        <v>191</v>
      </c>
      <c r="G39" s="11"/>
      <c r="H39" s="10" t="s">
        <v>22</v>
      </c>
      <c r="I39" s="11">
        <f>VLOOKUP(H39,L$4:M$38,2,FALSE)</f>
        <v>17</v>
      </c>
      <c r="J39" s="10">
        <v>7</v>
      </c>
    </row>
    <row r="40" spans="1:20" x14ac:dyDescent="0.25">
      <c r="A40" s="9" t="s">
        <v>169</v>
      </c>
      <c r="B40" s="9" t="s">
        <v>170</v>
      </c>
      <c r="C40" s="9" t="s">
        <v>166</v>
      </c>
      <c r="D40" s="43">
        <v>42075.399398148147</v>
      </c>
      <c r="E40" s="10" t="s">
        <v>1</v>
      </c>
      <c r="F40" s="11" t="s">
        <v>191</v>
      </c>
      <c r="G40" s="11"/>
      <c r="H40" s="10" t="s">
        <v>22</v>
      </c>
      <c r="I40" s="11">
        <f>VLOOKUP(H40,L$4:M$38,2,FALSE)</f>
        <v>17</v>
      </c>
      <c r="J40" s="10">
        <v>8</v>
      </c>
    </row>
    <row r="41" spans="1:20" x14ac:dyDescent="0.25">
      <c r="A41" s="9" t="s">
        <v>84</v>
      </c>
      <c r="B41" s="9" t="s">
        <v>85</v>
      </c>
      <c r="C41" s="9" t="s">
        <v>71</v>
      </c>
      <c r="D41" s="43">
        <v>42079.689756944441</v>
      </c>
      <c r="E41" s="10" t="s">
        <v>1</v>
      </c>
      <c r="F41" s="11" t="s">
        <v>191</v>
      </c>
      <c r="G41" s="11"/>
      <c r="H41" s="10" t="s">
        <v>22</v>
      </c>
      <c r="I41" s="11">
        <f>VLOOKUP(H41,L$4:M$38,2,FALSE)</f>
        <v>17</v>
      </c>
      <c r="J41" s="10">
        <v>9</v>
      </c>
    </row>
    <row r="42" spans="1:20" x14ac:dyDescent="0.25">
      <c r="A42" s="9" t="s">
        <v>141</v>
      </c>
      <c r="B42" s="9" t="s">
        <v>142</v>
      </c>
      <c r="C42" s="9" t="s">
        <v>2</v>
      </c>
      <c r="D42" s="43">
        <v>42078.116875</v>
      </c>
      <c r="E42" s="10" t="s">
        <v>1</v>
      </c>
      <c r="F42" s="11" t="s">
        <v>211</v>
      </c>
      <c r="G42" s="11" t="s">
        <v>213</v>
      </c>
      <c r="H42" s="10" t="s">
        <v>55</v>
      </c>
      <c r="I42" s="11">
        <f>VLOOKUP(H42,L$4:M$38,2,FALSE)</f>
        <v>19</v>
      </c>
      <c r="J42" s="10">
        <v>1</v>
      </c>
    </row>
    <row r="43" spans="1:20" x14ac:dyDescent="0.25">
      <c r="A43" s="9" t="s">
        <v>137</v>
      </c>
      <c r="B43" s="9" t="s">
        <v>138</v>
      </c>
      <c r="C43" s="9" t="s">
        <v>2</v>
      </c>
      <c r="D43" s="43">
        <v>42078.122511574074</v>
      </c>
      <c r="E43" s="10" t="s">
        <v>1</v>
      </c>
      <c r="F43" s="11" t="s">
        <v>211</v>
      </c>
      <c r="G43" s="11" t="s">
        <v>213</v>
      </c>
      <c r="H43" s="10" t="s">
        <v>55</v>
      </c>
      <c r="I43" s="11">
        <f>VLOOKUP(H43,L$4:M$38,2,FALSE)</f>
        <v>19</v>
      </c>
      <c r="J43" s="10">
        <v>2</v>
      </c>
    </row>
    <row r="44" spans="1:20" x14ac:dyDescent="0.25">
      <c r="A44" s="9" t="s">
        <v>135</v>
      </c>
      <c r="B44" s="9" t="s">
        <v>136</v>
      </c>
      <c r="C44" s="9" t="s">
        <v>2</v>
      </c>
      <c r="D44" s="43">
        <v>42078.125752314816</v>
      </c>
      <c r="E44" s="10" t="s">
        <v>1</v>
      </c>
      <c r="F44" s="11" t="s">
        <v>211</v>
      </c>
      <c r="G44" s="11" t="s">
        <v>213</v>
      </c>
      <c r="H44" s="10" t="s">
        <v>55</v>
      </c>
      <c r="I44" s="11">
        <f>VLOOKUP(H44,L$4:M$38,2,FALSE)</f>
        <v>19</v>
      </c>
      <c r="J44" s="10">
        <v>3</v>
      </c>
    </row>
    <row r="45" spans="1:20" x14ac:dyDescent="0.25">
      <c r="A45" s="9" t="s">
        <v>133</v>
      </c>
      <c r="B45" s="9" t="s">
        <v>134</v>
      </c>
      <c r="C45" s="9" t="s">
        <v>2</v>
      </c>
      <c r="D45" s="43">
        <v>42078.127303240741</v>
      </c>
      <c r="E45" s="10" t="s">
        <v>1</v>
      </c>
      <c r="F45" s="11" t="s">
        <v>211</v>
      </c>
      <c r="G45" s="11" t="s">
        <v>213</v>
      </c>
      <c r="H45" s="10" t="s">
        <v>55</v>
      </c>
      <c r="I45" s="11">
        <f>VLOOKUP(H45,L$4:M$38,2,FALSE)</f>
        <v>19</v>
      </c>
      <c r="J45" s="10">
        <v>4</v>
      </c>
    </row>
    <row r="46" spans="1:20" x14ac:dyDescent="0.25">
      <c r="A46" s="9" t="s">
        <v>123</v>
      </c>
      <c r="B46" s="9" t="s">
        <v>124</v>
      </c>
      <c r="C46" s="9" t="s">
        <v>2</v>
      </c>
      <c r="D46" s="43">
        <v>42078.137928240743</v>
      </c>
      <c r="E46" s="10" t="s">
        <v>1</v>
      </c>
      <c r="F46" s="11" t="s">
        <v>211</v>
      </c>
      <c r="G46" s="11" t="s">
        <v>213</v>
      </c>
      <c r="H46" s="10" t="s">
        <v>55</v>
      </c>
      <c r="I46" s="11">
        <f>VLOOKUP(H46,L$4:M$38,2,FALSE)</f>
        <v>19</v>
      </c>
      <c r="J46" s="10">
        <v>5</v>
      </c>
    </row>
    <row r="47" spans="1:20" x14ac:dyDescent="0.25">
      <c r="A47" s="9" t="s">
        <v>111</v>
      </c>
      <c r="B47" s="9" t="s">
        <v>112</v>
      </c>
      <c r="C47" s="9" t="s">
        <v>69</v>
      </c>
      <c r="D47" s="43">
        <v>42079.068194444444</v>
      </c>
      <c r="E47" s="10" t="s">
        <v>1</v>
      </c>
      <c r="F47" s="11" t="s">
        <v>211</v>
      </c>
      <c r="G47" s="11" t="s">
        <v>214</v>
      </c>
      <c r="H47" s="10" t="s">
        <v>55</v>
      </c>
      <c r="I47" s="11">
        <f>VLOOKUP(H47,L$4:M$38,2,FALSE)</f>
        <v>19</v>
      </c>
      <c r="J47" s="10">
        <v>6</v>
      </c>
    </row>
    <row r="48" spans="1:20" x14ac:dyDescent="0.25">
      <c r="A48" s="9" t="s">
        <v>102</v>
      </c>
      <c r="B48" s="9" t="s">
        <v>66</v>
      </c>
      <c r="C48" s="9" t="s">
        <v>67</v>
      </c>
      <c r="D48" s="43">
        <v>42079.281192129631</v>
      </c>
      <c r="E48" s="10" t="s">
        <v>1</v>
      </c>
      <c r="F48" s="11" t="s">
        <v>212</v>
      </c>
      <c r="G48" s="11" t="s">
        <v>208</v>
      </c>
      <c r="H48" s="10" t="s">
        <v>55</v>
      </c>
      <c r="I48" s="11">
        <f>VLOOKUP(H48,L$4:M$38,2,FALSE)</f>
        <v>19</v>
      </c>
      <c r="J48" s="10">
        <v>7</v>
      </c>
    </row>
    <row r="49" spans="1:10" x14ac:dyDescent="0.25">
      <c r="A49" s="9" t="s">
        <v>100</v>
      </c>
      <c r="B49" s="9" t="s">
        <v>101</v>
      </c>
      <c r="C49" s="9" t="s">
        <v>64</v>
      </c>
      <c r="D49" s="43">
        <v>42079.281782407408</v>
      </c>
      <c r="E49" s="10" t="s">
        <v>1</v>
      </c>
      <c r="F49" s="11" t="s">
        <v>212</v>
      </c>
      <c r="G49" s="11" t="s">
        <v>216</v>
      </c>
      <c r="H49" s="10" t="s">
        <v>55</v>
      </c>
      <c r="I49" s="11">
        <f>VLOOKUP(H49,L$4:M$38,2,FALSE)</f>
        <v>19</v>
      </c>
      <c r="J49" s="10">
        <v>8</v>
      </c>
    </row>
    <row r="50" spans="1:10" x14ac:dyDescent="0.25">
      <c r="A50" s="9" t="s">
        <v>177</v>
      </c>
      <c r="B50" s="9" t="s">
        <v>178</v>
      </c>
      <c r="C50" s="9" t="s">
        <v>0</v>
      </c>
      <c r="D50" s="43">
        <v>42072.098958333336</v>
      </c>
      <c r="E50" s="10" t="s">
        <v>1</v>
      </c>
      <c r="F50" s="11" t="s">
        <v>193</v>
      </c>
      <c r="G50" s="11"/>
      <c r="H50" s="10" t="s">
        <v>47</v>
      </c>
      <c r="I50" s="11">
        <f>VLOOKUP(H50,L$4:M$38,2,FALSE)</f>
        <v>20</v>
      </c>
      <c r="J50" s="10">
        <v>1</v>
      </c>
    </row>
    <row r="51" spans="1:10" x14ac:dyDescent="0.25">
      <c r="A51" s="9" t="s">
        <v>88</v>
      </c>
      <c r="B51" s="9" t="s">
        <v>89</v>
      </c>
      <c r="C51" s="9" t="s">
        <v>0</v>
      </c>
      <c r="D51" s="43">
        <v>42079.350601851853</v>
      </c>
      <c r="E51" s="10" t="s">
        <v>1</v>
      </c>
      <c r="F51" s="11" t="s">
        <v>193</v>
      </c>
      <c r="H51" s="10" t="s">
        <v>47</v>
      </c>
      <c r="I51" s="11">
        <f>VLOOKUP(H51,L$4:M$38,2,FALSE)</f>
        <v>20</v>
      </c>
      <c r="J51" s="10">
        <v>2</v>
      </c>
    </row>
    <row r="52" spans="1:10" x14ac:dyDescent="0.25">
      <c r="A52" s="9" t="s">
        <v>90</v>
      </c>
      <c r="B52" s="9" t="s">
        <v>91</v>
      </c>
      <c r="C52" s="9" t="s">
        <v>0</v>
      </c>
      <c r="D52" s="43">
        <v>42079.34815972222</v>
      </c>
      <c r="E52" s="10" t="s">
        <v>1</v>
      </c>
      <c r="F52" s="11" t="s">
        <v>193</v>
      </c>
      <c r="H52" s="10" t="s">
        <v>47</v>
      </c>
      <c r="I52" s="11">
        <f>VLOOKUP(H52,L$4:M$38,2,FALSE)</f>
        <v>20</v>
      </c>
      <c r="J52" s="10">
        <v>3</v>
      </c>
    </row>
    <row r="53" spans="1:10" x14ac:dyDescent="0.25">
      <c r="A53" s="9" t="s">
        <v>201</v>
      </c>
      <c r="B53" s="9" t="s">
        <v>153</v>
      </c>
      <c r="C53" s="9" t="s">
        <v>0</v>
      </c>
      <c r="D53" s="43">
        <v>42083.077037037037</v>
      </c>
      <c r="E53" s="10" t="s">
        <v>1</v>
      </c>
      <c r="F53" s="11" t="s">
        <v>193</v>
      </c>
      <c r="G53" s="11"/>
      <c r="H53" s="10" t="s">
        <v>47</v>
      </c>
      <c r="I53" s="11">
        <f>VLOOKUP(H53,L$4:M$38,2,FALSE)</f>
        <v>20</v>
      </c>
      <c r="J53" s="10">
        <v>4</v>
      </c>
    </row>
    <row r="54" spans="1:10" x14ac:dyDescent="0.25">
      <c r="A54" s="9" t="s">
        <v>86</v>
      </c>
      <c r="B54" s="9" t="s">
        <v>87</v>
      </c>
      <c r="C54" s="9" t="s">
        <v>0</v>
      </c>
      <c r="D54" s="43">
        <v>42079.3516087963</v>
      </c>
      <c r="E54" s="10" t="s">
        <v>1</v>
      </c>
      <c r="F54" s="11" t="s">
        <v>193</v>
      </c>
      <c r="H54" s="10" t="s">
        <v>47</v>
      </c>
      <c r="I54" s="11">
        <f>VLOOKUP(H54,L$4:M$38,2,FALSE)</f>
        <v>20</v>
      </c>
      <c r="J54" s="10">
        <v>5</v>
      </c>
    </row>
    <row r="55" spans="1:10" x14ac:dyDescent="0.25">
      <c r="A55" s="9" t="s">
        <v>115</v>
      </c>
      <c r="B55" s="9" t="s">
        <v>116</v>
      </c>
      <c r="C55" s="9" t="s">
        <v>57</v>
      </c>
      <c r="D55" s="43">
        <v>42079.036238425928</v>
      </c>
      <c r="E55" s="10" t="s">
        <v>1</v>
      </c>
      <c r="F55" s="11" t="s">
        <v>211</v>
      </c>
      <c r="G55" s="11" t="s">
        <v>213</v>
      </c>
      <c r="H55" s="10" t="s">
        <v>47</v>
      </c>
      <c r="I55" s="11">
        <f>VLOOKUP(H55,L$4:M$38,2,FALSE)</f>
        <v>20</v>
      </c>
      <c r="J55" s="10">
        <v>6</v>
      </c>
    </row>
    <row r="56" spans="1:10" x14ac:dyDescent="0.25">
      <c r="A56" s="9" t="s">
        <v>121</v>
      </c>
      <c r="B56" s="9" t="s">
        <v>122</v>
      </c>
      <c r="C56" s="9" t="s">
        <v>2</v>
      </c>
      <c r="D56" s="43">
        <v>42078.139363425929</v>
      </c>
      <c r="E56" s="10" t="s">
        <v>1</v>
      </c>
      <c r="F56" s="11" t="s">
        <v>212</v>
      </c>
      <c r="G56" s="11" t="s">
        <v>208</v>
      </c>
      <c r="H56" s="10" t="s">
        <v>47</v>
      </c>
      <c r="I56" s="11">
        <f>VLOOKUP(H56,L$4:M$38,2,FALSE)</f>
        <v>20</v>
      </c>
      <c r="J56" s="10">
        <v>7</v>
      </c>
    </row>
    <row r="57" spans="1:10" x14ac:dyDescent="0.25">
      <c r="A57" s="9" t="s">
        <v>194</v>
      </c>
      <c r="B57" s="9" t="s">
        <v>195</v>
      </c>
      <c r="C57" s="9" t="s">
        <v>196</v>
      </c>
      <c r="D57" s="43">
        <v>42081.725289351853</v>
      </c>
      <c r="E57" s="10" t="s">
        <v>1</v>
      </c>
      <c r="F57" s="10" t="s">
        <v>211</v>
      </c>
      <c r="G57" s="10" t="s">
        <v>213</v>
      </c>
      <c r="H57" s="10" t="s">
        <v>50</v>
      </c>
      <c r="I57" s="11">
        <f>VLOOKUP(H57,L$4:M$38,2,FALSE)</f>
        <v>27</v>
      </c>
      <c r="J57" s="10">
        <v>1</v>
      </c>
    </row>
    <row r="58" spans="1:10" x14ac:dyDescent="0.25">
      <c r="A58" s="9" t="s">
        <v>104</v>
      </c>
      <c r="B58" s="9" t="s">
        <v>105</v>
      </c>
      <c r="C58" s="9" t="s">
        <v>106</v>
      </c>
      <c r="D58" s="43">
        <v>42079.342129629629</v>
      </c>
      <c r="E58" s="10" t="s">
        <v>1</v>
      </c>
      <c r="F58" s="11" t="s">
        <v>202</v>
      </c>
      <c r="G58" s="11" t="s">
        <v>213</v>
      </c>
      <c r="H58" s="10" t="s">
        <v>51</v>
      </c>
      <c r="I58" s="11">
        <f>VLOOKUP(H58,L$4:M$38,2,FALSE)</f>
        <v>29</v>
      </c>
      <c r="J58" s="10">
        <v>1</v>
      </c>
    </row>
    <row r="59" spans="1:10" x14ac:dyDescent="0.25">
      <c r="A59" s="9" t="s">
        <v>81</v>
      </c>
      <c r="B59" s="9" t="s">
        <v>82</v>
      </c>
      <c r="C59" s="9" t="s">
        <v>83</v>
      </c>
      <c r="D59" s="43">
        <v>42080.00445601852</v>
      </c>
      <c r="E59" s="10" t="s">
        <v>1</v>
      </c>
      <c r="F59" s="11" t="s">
        <v>212</v>
      </c>
      <c r="G59" s="10" t="s">
        <v>219</v>
      </c>
      <c r="H59" s="10" t="s">
        <v>51</v>
      </c>
      <c r="I59" s="11">
        <f>VLOOKUP(H59,L$4:M$38,2,FALSE)</f>
        <v>29</v>
      </c>
      <c r="J59" s="10">
        <v>2</v>
      </c>
    </row>
    <row r="60" spans="1:10" x14ac:dyDescent="0.25">
      <c r="A60" s="9" t="s">
        <v>78</v>
      </c>
      <c r="B60" s="9" t="s">
        <v>79</v>
      </c>
      <c r="C60" s="9" t="s">
        <v>80</v>
      </c>
      <c r="D60" s="43">
        <v>42081.103009259263</v>
      </c>
      <c r="E60" s="10" t="s">
        <v>1</v>
      </c>
      <c r="F60" s="11" t="s">
        <v>212</v>
      </c>
      <c r="G60" s="10" t="s">
        <v>210</v>
      </c>
      <c r="H60" s="10" t="s">
        <v>51</v>
      </c>
      <c r="I60" s="11">
        <f>VLOOKUP(H60,L$4:M$38,2,FALSE)</f>
        <v>29</v>
      </c>
      <c r="J60" s="10">
        <v>3</v>
      </c>
    </row>
    <row r="61" spans="1:10" x14ac:dyDescent="0.25">
      <c r="D61"/>
      <c r="E61"/>
      <c r="F61"/>
      <c r="G61"/>
      <c r="H61"/>
      <c r="I61"/>
      <c r="J61"/>
    </row>
  </sheetData>
  <autoFilter ref="A1:J14"/>
  <conditionalFormatting sqref="D2:D477">
    <cfRule type="cellIs" dxfId="0" priority="95" operator="greaterThan">
      <formula>42079.33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Damour</dc:creator>
  <cp:lastModifiedBy>Sierra Wireless</cp:lastModifiedBy>
  <cp:lastPrinted>2013-12-13T12:56:10Z</cp:lastPrinted>
  <dcterms:created xsi:type="dcterms:W3CDTF">2013-10-08T08:43:34Z</dcterms:created>
  <dcterms:modified xsi:type="dcterms:W3CDTF">2015-03-22T22:40:42Z</dcterms:modified>
</cp:coreProperties>
</file>