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Users\ndamour\Documents\Documents-Sierra\Standards\OneM2M\Contributions and preparatory work\TP21-201603-Sophia\"/>
    </mc:Choice>
  </mc:AlternateContent>
  <bookViews>
    <workbookView xWindow="600" yWindow="1155" windowWidth="14760" windowHeight="6600"/>
  </bookViews>
  <sheets>
    <sheet name="Consolidated" sheetId="3" r:id="rId1"/>
  </sheets>
  <definedNames>
    <definedName name="_xlnm._FilterDatabase" localSheetId="0" hidden="1">Consolidated!$A$1:$K$16</definedName>
  </definedNames>
  <calcPr calcId="152511"/>
</workbook>
</file>

<file path=xl/calcChain.xml><?xml version="1.0" encoding="utf-8"?>
<calcChain xmlns="http://schemas.openxmlformats.org/spreadsheetml/2006/main">
  <c r="J59" i="3" l="1"/>
  <c r="J79" i="3"/>
  <c r="J78" i="3"/>
  <c r="J39" i="3"/>
  <c r="J51" i="3"/>
  <c r="J50" i="3"/>
  <c r="J37" i="3"/>
  <c r="J32" i="3"/>
  <c r="J49" i="3"/>
  <c r="J13" i="3"/>
  <c r="J24" i="3"/>
  <c r="J34" i="3"/>
  <c r="J25" i="3" l="1"/>
  <c r="J22" i="3"/>
  <c r="J54" i="3"/>
  <c r="J53" i="3"/>
  <c r="J18" i="3"/>
  <c r="J16" i="3"/>
  <c r="J8" i="3" l="1"/>
  <c r="J7" i="3"/>
  <c r="J33" i="3" l="1"/>
  <c r="J77" i="3" l="1"/>
  <c r="J76" i="3"/>
  <c r="J26" i="3"/>
  <c r="J27" i="3"/>
  <c r="J40" i="3"/>
  <c r="J41" i="3"/>
  <c r="J48" i="3"/>
  <c r="J23" i="3"/>
  <c r="J12" i="3"/>
  <c r="J67" i="3"/>
  <c r="J63" i="3"/>
  <c r="J65" i="3"/>
  <c r="J66" i="3"/>
  <c r="J70" i="3"/>
  <c r="J75" i="3"/>
  <c r="J6" i="3"/>
  <c r="J19" i="3"/>
  <c r="J20" i="3"/>
  <c r="J31" i="3"/>
  <c r="J47" i="3"/>
  <c r="J36" i="3"/>
  <c r="J38" i="3"/>
  <c r="J42" i="3"/>
  <c r="J43" i="3"/>
  <c r="J80" i="3"/>
  <c r="J4" i="3"/>
  <c r="J5" i="3"/>
  <c r="J15" i="3"/>
  <c r="J17" i="3"/>
  <c r="J62" i="3"/>
  <c r="J56" i="3"/>
  <c r="J35" i="3"/>
  <c r="J14" i="3"/>
  <c r="J60" i="3"/>
  <c r="J61" i="3"/>
  <c r="J55" i="3"/>
  <c r="J72" i="3"/>
  <c r="J73" i="3"/>
  <c r="J74" i="3"/>
  <c r="J71" i="3"/>
  <c r="J68" i="3"/>
  <c r="J69" i="3"/>
  <c r="J64" i="3"/>
  <c r="J57" i="3"/>
  <c r="J58" i="3"/>
  <c r="J81" i="3"/>
  <c r="J11" i="3"/>
  <c r="J9" i="3"/>
  <c r="J10" i="3"/>
  <c r="J44" i="3"/>
  <c r="J45" i="3"/>
  <c r="J46" i="3"/>
  <c r="J30" i="3"/>
  <c r="J28" i="3"/>
  <c r="J29" i="3"/>
  <c r="J21" i="3"/>
  <c r="J52" i="3"/>
  <c r="S31" i="3"/>
  <c r="T31" i="3"/>
  <c r="U31" i="3" s="1"/>
  <c r="J3" i="3" l="1"/>
  <c r="J2" i="3"/>
  <c r="S11" i="3" l="1"/>
  <c r="S10" i="3"/>
  <c r="T11" i="3"/>
  <c r="U11" i="3" s="1"/>
  <c r="T10" i="3"/>
  <c r="U10" i="3" s="1"/>
  <c r="S4" i="3" l="1"/>
  <c r="S3" i="3"/>
  <c r="S5" i="3"/>
  <c r="S9" i="3"/>
  <c r="S8" i="3"/>
  <c r="S7" i="3"/>
  <c r="S6" i="3"/>
  <c r="S37" i="3"/>
  <c r="S36" i="3"/>
  <c r="S35" i="3"/>
  <c r="S34" i="3"/>
  <c r="S33" i="3"/>
  <c r="S32" i="3"/>
  <c r="S30" i="3"/>
  <c r="S29" i="3"/>
  <c r="S28" i="3"/>
  <c r="S27" i="3"/>
  <c r="S26" i="3"/>
  <c r="S25" i="3"/>
  <c r="S24" i="3"/>
  <c r="S23" i="3"/>
  <c r="S22" i="3"/>
  <c r="S21" i="3"/>
  <c r="S20" i="3"/>
  <c r="S19" i="3"/>
  <c r="S18" i="3"/>
  <c r="S17" i="3"/>
  <c r="T37" i="3" l="1"/>
  <c r="T30" i="3"/>
  <c r="T23" i="3"/>
  <c r="T14" i="3"/>
  <c r="T13" i="3"/>
  <c r="T33" i="3"/>
  <c r="T29" i="3"/>
  <c r="T25" i="3"/>
  <c r="T22" i="3"/>
  <c r="T21" i="3"/>
  <c r="T36" i="3"/>
  <c r="T35" i="3"/>
  <c r="T34" i="3"/>
  <c r="T32" i="3"/>
  <c r="T28" i="3"/>
  <c r="T27" i="3"/>
  <c r="T26" i="3"/>
  <c r="T20" i="3"/>
  <c r="T19" i="3"/>
  <c r="T18" i="3"/>
  <c r="T24" i="3"/>
  <c r="T17" i="3"/>
  <c r="T16" i="3"/>
  <c r="T15" i="3"/>
  <c r="T12" i="3"/>
  <c r="T9" i="3"/>
  <c r="T8" i="3"/>
  <c r="T7" i="3"/>
  <c r="T6" i="3"/>
  <c r="T5" i="3"/>
  <c r="T4" i="3"/>
  <c r="T3" i="3"/>
  <c r="U37" i="3" l="1"/>
  <c r="U36" i="3"/>
  <c r="U35" i="3"/>
  <c r="U34" i="3"/>
  <c r="U33" i="3"/>
  <c r="U32" i="3"/>
  <c r="U29" i="3"/>
  <c r="U30" i="3"/>
  <c r="U28" i="3"/>
  <c r="U27" i="3"/>
  <c r="U26" i="3"/>
  <c r="U25" i="3"/>
  <c r="U24" i="3"/>
  <c r="U22" i="3"/>
  <c r="U23" i="3"/>
  <c r="U21" i="3"/>
  <c r="U20" i="3"/>
  <c r="U19" i="3"/>
  <c r="U18" i="3"/>
  <c r="U17" i="3"/>
  <c r="U13" i="3"/>
  <c r="S16" i="3"/>
  <c r="U16" i="3" s="1"/>
  <c r="S15" i="3"/>
  <c r="U15" i="3" s="1"/>
  <c r="S14" i="3"/>
  <c r="S13" i="3"/>
  <c r="S12" i="3"/>
  <c r="U12" i="3" s="1"/>
  <c r="U14" i="3" l="1"/>
  <c r="U6" i="3" l="1"/>
  <c r="U5" i="3"/>
  <c r="U4" i="3"/>
  <c r="U3" i="3"/>
  <c r="U7" i="3" l="1"/>
  <c r="U9" i="3"/>
  <c r="U8" i="3"/>
</calcChain>
</file>

<file path=xl/sharedStrings.xml><?xml version="1.0" encoding="utf-8"?>
<sst xmlns="http://schemas.openxmlformats.org/spreadsheetml/2006/main" count="746" uniqueCount="269">
  <si>
    <t>LG Electronics</t>
  </si>
  <si>
    <t>Draft</t>
  </si>
  <si>
    <t>ZTE</t>
  </si>
  <si>
    <t>Huawei</t>
  </si>
  <si>
    <t>Allocation proposal</t>
  </si>
  <si>
    <t>Monday</t>
  </si>
  <si>
    <t>Day</t>
  </si>
  <si>
    <t>Start</t>
  </si>
  <si>
    <t>End</t>
  </si>
  <si>
    <t>Duration</t>
  </si>
  <si>
    <t>Mon-2</t>
  </si>
  <si>
    <t>Mon-3</t>
  </si>
  <si>
    <t>Mon-4</t>
  </si>
  <si>
    <t>Mon-5</t>
  </si>
  <si>
    <t>Tuesday</t>
  </si>
  <si>
    <t>Tue-1</t>
  </si>
  <si>
    <t>Tue-2</t>
  </si>
  <si>
    <t>Tue-3</t>
  </si>
  <si>
    <t>Wednesday</t>
  </si>
  <si>
    <t>Wed-1</t>
  </si>
  <si>
    <t>Wed-2</t>
  </si>
  <si>
    <t>Wed-3</t>
  </si>
  <si>
    <t>Thursday</t>
  </si>
  <si>
    <t>Friday</t>
  </si>
  <si>
    <t>Thu-1</t>
  </si>
  <si>
    <t>Thu-2</t>
  </si>
  <si>
    <t>Thu-3</t>
  </si>
  <si>
    <t>Fri-1</t>
  </si>
  <si>
    <t>Fri-2</t>
  </si>
  <si>
    <t>Fri-3</t>
  </si>
  <si>
    <t>Topic</t>
  </si>
  <si>
    <t>Document ID</t>
  </si>
  <si>
    <t>Title</t>
  </si>
  <si>
    <t>Source</t>
  </si>
  <si>
    <t>Status</t>
  </si>
  <si>
    <t>Uploaded</t>
  </si>
  <si>
    <t>Time Slot</t>
  </si>
  <si>
    <t>WG</t>
  </si>
  <si>
    <t>Contribs</t>
  </si>
  <si>
    <t>Slot Nb</t>
  </si>
  <si>
    <t>Order in session</t>
  </si>
  <si>
    <t>Min/contrib</t>
  </si>
  <si>
    <t>Tue-4</t>
  </si>
  <si>
    <t>Tue-Lunch</t>
  </si>
  <si>
    <t>Wed-5</t>
  </si>
  <si>
    <t>Wed-Lunch</t>
  </si>
  <si>
    <t>Thu-4</t>
  </si>
  <si>
    <t>Thu-5</t>
  </si>
  <si>
    <t>Mon-1</t>
  </si>
  <si>
    <t>Tue-5</t>
  </si>
  <si>
    <t>Wed-4</t>
  </si>
  <si>
    <t>Thu-Lunch</t>
  </si>
  <si>
    <t>Mon-Lun</t>
  </si>
  <si>
    <t>Fri-4</t>
  </si>
  <si>
    <t>Fri-5</t>
  </si>
  <si>
    <t>Fri-Lunch</t>
  </si>
  <si>
    <t>Priority</t>
  </si>
  <si>
    <t>WG2/WG3</t>
  </si>
  <si>
    <t>Nicolas Damour, WG2 Chairman</t>
  </si>
  <si>
    <t>WG2</t>
  </si>
  <si>
    <t>FUJITSU</t>
  </si>
  <si>
    <t>Agenda</t>
  </si>
  <si>
    <t>WG2/WG4</t>
  </si>
  <si>
    <t>NEC</t>
  </si>
  <si>
    <t>InterDigital</t>
  </si>
  <si>
    <t>Ericsson</t>
  </si>
  <si>
    <t>Management</t>
  </si>
  <si>
    <t>Security</t>
  </si>
  <si>
    <t>Time Series</t>
  </si>
  <si>
    <t>Gemalto</t>
  </si>
  <si>
    <t>ALU (TIA)</t>
  </si>
  <si>
    <t>Baseline</t>
  </si>
  <si>
    <t>B</t>
  </si>
  <si>
    <t>Gemalto N.V</t>
  </si>
  <si>
    <t>KETI</t>
  </si>
  <si>
    <t>Mon-0</t>
  </si>
  <si>
    <t>Tue-0</t>
  </si>
  <si>
    <t>Wed-0</t>
  </si>
  <si>
    <t>Thu-0</t>
  </si>
  <si>
    <t>Fri-0</t>
  </si>
  <si>
    <t>WG2/WG5</t>
  </si>
  <si>
    <t>Admin</t>
  </si>
  <si>
    <t>Samsung Electronics</t>
  </si>
  <si>
    <t>Yingjie Hong, ZTE</t>
  </si>
  <si>
    <t>WI-0037 TS-0001</t>
  </si>
  <si>
    <t>WI-0037 TR-0024</t>
  </si>
  <si>
    <t>C</t>
  </si>
  <si>
    <t>LWM2M</t>
  </si>
  <si>
    <t>WI-0038 TS-0001</t>
  </si>
  <si>
    <t>WI-0039 TS-0001</t>
  </si>
  <si>
    <t>WI-0025 TS-0001</t>
  </si>
  <si>
    <t>A</t>
  </si>
  <si>
    <t>3GPP IWK</t>
  </si>
  <si>
    <t>Withdrawn</t>
  </si>
  <si>
    <t>WI-0019 TS-0001</t>
  </si>
  <si>
    <t>WI-0044 TS-0024</t>
  </si>
  <si>
    <t>WI-0018 TS-0001</t>
  </si>
  <si>
    <t>WI-0018 TS-0021</t>
  </si>
  <si>
    <t>AllJoyn</t>
  </si>
  <si>
    <t>WI/Deliv.</t>
  </si>
  <si>
    <t>ARC-2016-0187</t>
  </si>
  <si>
    <t>CR_interworking_with_non-oneM2M_systems</t>
  </si>
  <si>
    <t>ARC-2016-0186</t>
  </si>
  <si>
    <t>CRs-containerDefinition_information_model</t>
  </si>
  <si>
    <t>ARC-2016-0185</t>
  </si>
  <si>
    <t>Authorization Resource Types and Procedures</t>
  </si>
  <si>
    <t>Datang, CATR</t>
  </si>
  <si>
    <t>ARC-2016-0184</t>
  </si>
  <si>
    <t>CR for Access Control Rule Format</t>
  </si>
  <si>
    <t>ARC-2016-0183</t>
  </si>
  <si>
    <t>Add_Security_Reference_Point</t>
  </si>
  <si>
    <t>Giesecke &amp; Devrient</t>
  </si>
  <si>
    <t>ARC-2016-0182</t>
  </si>
  <si>
    <t>TS-0001 correction of Node-TP resource dedicated procedure</t>
  </si>
  <si>
    <t>ARC-2016-0181</t>
  </si>
  <si>
    <t>TS-0001 correction of Node-TP can be announced</t>
  </si>
  <si>
    <t>ARC-2016-0180</t>
  </si>
  <si>
    <t>TS-0001 correction of Node-TP announcement</t>
  </si>
  <si>
    <t>ARC-2016-0179</t>
  </si>
  <si>
    <t>TS-0001 correction of Node-TP feature value</t>
  </si>
  <si>
    <t>ARC-2016-0178R01</t>
  </si>
  <si>
    <t>TS-0001 correction Node-TP general procedure</t>
  </si>
  <si>
    <t>ARC-2016-0178</t>
  </si>
  <si>
    <t>ARC-2016-0177</t>
  </si>
  <si>
    <t>Discussion_on_oneM2M_and_OSGi_Interworking</t>
  </si>
  <si>
    <t>ARC-2016-0176</t>
  </si>
  <si>
    <t>CSE-PoA Clarification R2</t>
  </si>
  <si>
    <t>ARC-2016-0175</t>
  </si>
  <si>
    <t>CSE-PoA Clarification R1</t>
  </si>
  <si>
    <t>ARC-2016-0174</t>
  </si>
  <si>
    <t>3GPP_R13_IWK-mornitoring</t>
  </si>
  <si>
    <t>ARC-2016-0173</t>
  </si>
  <si>
    <t>3GPP_R13_IWK-group message</t>
  </si>
  <si>
    <t>ARC-2016-0172</t>
  </si>
  <si>
    <t>3GPP_Rel13_IWK_group_messaging_TR-0024</t>
  </si>
  <si>
    <t>ARC-2016-0171</t>
  </si>
  <si>
    <t>3GPP-Rel13-IWK-BDT_related_resources_sec9_TS-0001</t>
  </si>
  <si>
    <t>ARC-2016-0170</t>
  </si>
  <si>
    <t>Rel13-IWK-BDT_resources_sec9_TS-0001</t>
  </si>
  <si>
    <t>ARC-2016-0169</t>
  </si>
  <si>
    <t>Rel13-IWK-BDT_feature_sec8_TS-0001</t>
  </si>
  <si>
    <t>ARC-2016-0168</t>
  </si>
  <si>
    <t>3GPP_Rel13_IWK_BDT_TR-0024</t>
  </si>
  <si>
    <t>ARC-2016-0167</t>
  </si>
  <si>
    <t>creator_attribute_sec9_TS-0001</t>
  </si>
  <si>
    <t>ARC-2016-0166</t>
  </si>
  <si>
    <t>container_based_CREATE_retargeting_R2</t>
  </si>
  <si>
    <t>ARC-2016-0165</t>
  </si>
  <si>
    <t>container_based_RETRIEVE_retargeting_R2</t>
  </si>
  <si>
    <t>ARC-2016-0164</t>
  </si>
  <si>
    <t>mgmtObj_based_LWM2M_interworking</t>
  </si>
  <si>
    <t>ARC-2016-0163</t>
  </si>
  <si>
    <t>attribute_eventNotificationCriteria_R2</t>
  </si>
  <si>
    <t>ARC-2016-0162R01</t>
  </si>
  <si>
    <t>Clarifying-Hop-Release1-Mirror</t>
  </si>
  <si>
    <t>ARC-2016-0162</t>
  </si>
  <si>
    <t>ARC-2016-0161</t>
  </si>
  <si>
    <t>Description alianment for notificationDeletionPolicy</t>
  </si>
  <si>
    <t>BOE (CCSA)</t>
  </si>
  <si>
    <t>ARC-2016-0160</t>
  </si>
  <si>
    <t>Description alianment for mgmtObj (R2)</t>
  </si>
  <si>
    <t>ARC-2016-0159</t>
  </si>
  <si>
    <t>Description alianment for mgmtObj</t>
  </si>
  <si>
    <t>ARC-2016-0158</t>
  </si>
  <si>
    <t>TS-0001_Functional_Architecture-V2_7_0</t>
  </si>
  <si>
    <t>ARC-2016-0157</t>
  </si>
  <si>
    <t>TS-0001_Functional_Architecture-V1_13_1</t>
  </si>
  <si>
    <t>ARC-2016-0156</t>
  </si>
  <si>
    <t>App-ID field for message (R2)</t>
  </si>
  <si>
    <t>ARC-2016-0155</t>
  </si>
  <si>
    <t>ARC-2016-0154</t>
  </si>
  <si>
    <t>list_of_notifications(R2)</t>
  </si>
  <si>
    <t>ARC-2016-0153</t>
  </si>
  <si>
    <t>list_of_notifications(R1)</t>
  </si>
  <si>
    <t>ARC-2016-0152</t>
  </si>
  <si>
    <t>on-demand_discovery_Originator_ID</t>
  </si>
  <si>
    <t>ARC-2016-0151</t>
  </si>
  <si>
    <t>TS-0021_clause7_procedures</t>
  </si>
  <si>
    <t>ARC-2016-0150R01</t>
  </si>
  <si>
    <t>TS-0021 AllJoyn interworking clarification</t>
  </si>
  <si>
    <t>ARC-2016-0150</t>
  </si>
  <si>
    <t>ARC-2016-0148</t>
  </si>
  <si>
    <t>CR TS-0001 R2 Clause 11 TS-0003 alignment</t>
  </si>
  <si>
    <t>ARC-2016-0147R01</t>
  </si>
  <si>
    <t>CR_TS-0001_flexContainer_minor_correction</t>
  </si>
  <si>
    <t>ARC-2016-0146</t>
  </si>
  <si>
    <t>CR_TS-0001_flexContainer_specialization_Generic_Interworking</t>
  </si>
  <si>
    <t>ARC-2016-0145</t>
  </si>
  <si>
    <t>TS-0024-OIC_Interworking-v0_2_0_Draft-Baseline</t>
  </si>
  <si>
    <t>ARC-2016-0144</t>
  </si>
  <si>
    <t>TR-0024 Change chargeable party</t>
  </si>
  <si>
    <t>ARC-2016-0143</t>
  </si>
  <si>
    <t>TR-0024 Background data transfer</t>
  </si>
  <si>
    <t>ARC-2016-0142</t>
  </si>
  <si>
    <t>TR-0024 Network Issue Report</t>
  </si>
  <si>
    <t>ARC-2016-0141</t>
  </si>
  <si>
    <t>TR-0024 High latancy</t>
  </si>
  <si>
    <t>ARC-2016-0140</t>
  </si>
  <si>
    <t>TR-0024_Monitoring_procedure</t>
  </si>
  <si>
    <t>ARC-2016-0139</t>
  </si>
  <si>
    <t>TR-0024 Group Message Delivery</t>
  </si>
  <si>
    <t>ARC-2016-0138</t>
  </si>
  <si>
    <t>TS-0014-LWM2M_Correct_CoAP_Reference</t>
  </si>
  <si>
    <t>ARC-2016-0130R02</t>
  </si>
  <si>
    <t>TS-0014-LWM2M Provisioning</t>
  </si>
  <si>
    <t>ARC-2016-0122R01</t>
  </si>
  <si>
    <t>CR_for_procedure_time_series_data_detecting</t>
  </si>
  <si>
    <t>Huawei, Ericsson</t>
  </si>
  <si>
    <t>ARC-2016-0113</t>
  </si>
  <si>
    <t>notificationFailCounter of subscription resource (R2)</t>
  </si>
  <si>
    <t>ARC-2016-0112</t>
  </si>
  <si>
    <t>notificationFailCounter of subscription resource</t>
  </si>
  <si>
    <t>ARC-2016-0107</t>
  </si>
  <si>
    <t>pollingChannel_ACPID_cleanup(R2)</t>
  </si>
  <si>
    <t>ARC-2016-0106</t>
  </si>
  <si>
    <t>pollingChannel_ACPID_cleanup</t>
  </si>
  <si>
    <t>ARC-2016-0014R10</t>
  </si>
  <si>
    <t>3GPP_Rel13_IWK-Configure-TP_of_TR-0024</t>
  </si>
  <si>
    <t>ARC-2016-0014R09</t>
  </si>
  <si>
    <t>Noted</t>
  </si>
  <si>
    <t>WG2/WG1/WG4</t>
  </si>
  <si>
    <t>ARC#22.0 Agenda</t>
  </si>
  <si>
    <t>ARC#22 Document allocation</t>
  </si>
  <si>
    <t>Subscr./Notfif.</t>
  </si>
  <si>
    <t>Generic IWK</t>
  </si>
  <si>
    <t>WI-???? TS-0001</t>
  </si>
  <si>
    <t>WI-0002 TS-0001</t>
  </si>
  <si>
    <t>Topology</t>
  </si>
  <si>
    <t>Attributes</t>
  </si>
  <si>
    <t>PoA</t>
  </si>
  <si>
    <t>OSGi</t>
  </si>
  <si>
    <t>WI-0021 TS-0001</t>
  </si>
  <si>
    <t>Home Domain</t>
  </si>
  <si>
    <t>ARC-2015-2133R05</t>
  </si>
  <si>
    <t>SeungMyeong, WG2 vice-chair</t>
  </si>
  <si>
    <t>TS-0001 and TS-0004 gap analysis</t>
  </si>
  <si>
    <t>ARC-2016-0188</t>
  </si>
  <si>
    <t>ARC-2016-0189</t>
  </si>
  <si>
    <t>TP-2016-0047</t>
  </si>
  <si>
    <t>LS requesting feedback on the revised ISO/IEC WD 30141</t>
  </si>
  <si>
    <t>ISO/IEC JTC 1/WG 10</t>
  </si>
  <si>
    <t>TP-2016-0054</t>
  </si>
  <si>
    <t>Request for comments on ISO/IEC WD 30141</t>
  </si>
  <si>
    <t>JTC_1_WG_10(IoT)</t>
  </si>
  <si>
    <t>Agreed</t>
  </si>
  <si>
    <t>Liaison Statements</t>
  </si>
  <si>
    <t>ARC-2016-0159R01</t>
  </si>
  <si>
    <t>ARC-2016-0160R01</t>
  </si>
  <si>
    <t>ARC-2016-0186R01</t>
  </si>
  <si>
    <t>ARC-2016-0147R02</t>
  </si>
  <si>
    <t>ARC-2016-0148R01</t>
  </si>
  <si>
    <t>ARC-2016-0185R01</t>
  </si>
  <si>
    <t>ARC-2016-0191</t>
  </si>
  <si>
    <t>TS-0014-LWM2M_Interworking-V0_11_0_Draft-Baseline</t>
  </si>
  <si>
    <t>ARC-2016-0190</t>
  </si>
  <si>
    <t>list_of_flexContainer_specializations</t>
  </si>
  <si>
    <t>ARC-2016-0166R01</t>
  </si>
  <si>
    <t>ARC-2016-0165R01</t>
  </si>
  <si>
    <t>Description alignment for mgmtObj (R2)</t>
  </si>
  <si>
    <t>Description alignment for mgmtObj</t>
  </si>
  <si>
    <t>ARC-2016-0130R04</t>
  </si>
  <si>
    <t>ARC-2016-0130R03</t>
  </si>
  <si>
    <t>ARC-2016-0163R01</t>
  </si>
  <si>
    <t>Editorial</t>
  </si>
  <si>
    <t>WG Coord</t>
  </si>
  <si>
    <t>ARC-2016-0122R02</t>
  </si>
  <si>
    <t>ARC-2016-0155R01</t>
  </si>
  <si>
    <t>WI-0024 TS-0014</t>
  </si>
  <si>
    <t>WI-0038 TR-0024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</si>
</sst>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theme="0"/>
      <name val="Calibri"/>
      <family val="2"/>
      <scheme val="minor"/>
    </font>
    <font>
      <sz val="11"/>
      <color indexed="8"/>
      <name val="Trebuchet MS"/>
      <family val="2"/>
    </font>
    <font>
      <sz val="11"/>
      <color indexed="60"/>
      <name val="Trebuchet MS"/>
      <family val="2"/>
    </font>
    <font>
      <b/>
      <sz val="11"/>
      <color indexed="52"/>
      <name val="Trebuchet MS"/>
      <family val="2"/>
    </font>
    <font>
      <sz val="11"/>
      <color indexed="52"/>
      <name val="Trebuchet MS"/>
      <family val="2"/>
    </font>
    <font>
      <sz val="11"/>
      <color theme="1"/>
      <name val="Trebuchet MS"/>
      <family val="2"/>
    </font>
    <font>
      <sz val="11"/>
      <color theme="0"/>
      <name val="Trebuchet MS"/>
      <family val="2"/>
    </font>
    <font>
      <sz val="11"/>
      <color rgb="FFFF0000"/>
      <name val="Trebuchet MS"/>
      <family val="2"/>
    </font>
    <font>
      <sz val="11"/>
      <color rgb="FF3F3F76"/>
      <name val="Trebuchet MS"/>
      <family val="2"/>
    </font>
    <font>
      <sz val="11"/>
      <color rgb="FF9C0006"/>
      <name val="Trebuchet MS"/>
      <family val="2"/>
    </font>
    <font>
      <sz val="11"/>
      <color rgb="FF006100"/>
      <name val="Trebuchet MS"/>
      <family val="2"/>
    </font>
    <font>
      <b/>
      <sz val="11"/>
      <color rgb="FF3F3F3F"/>
      <name val="Trebuchet MS"/>
      <family val="2"/>
    </font>
    <font>
      <i/>
      <sz val="11"/>
      <color rgb="FF7F7F7F"/>
      <name val="Trebuchet MS"/>
      <family val="2"/>
    </font>
    <font>
      <b/>
      <sz val="15"/>
      <color theme="3"/>
      <name val="Trebuchet MS"/>
      <family val="2"/>
    </font>
    <font>
      <b/>
      <sz val="13"/>
      <color theme="3"/>
      <name val="Trebuchet MS"/>
      <family val="2"/>
    </font>
    <font>
      <b/>
      <sz val="11"/>
      <color theme="3"/>
      <name val="Trebuchet MS"/>
      <family val="2"/>
    </font>
    <font>
      <b/>
      <sz val="11"/>
      <color theme="1"/>
      <name val="Trebuchet MS"/>
      <family val="2"/>
    </font>
    <font>
      <b/>
      <sz val="11"/>
      <color theme="0"/>
      <name val="Trebuchet MS"/>
      <family val="2"/>
    </font>
    <font>
      <sz val="11"/>
      <name val="Calibri"/>
      <family val="2"/>
      <scheme val="minor"/>
    </font>
    <font>
      <sz val="11"/>
      <color theme="0" tint="-0.34998626667073579"/>
      <name val="Calibri"/>
      <family val="2"/>
      <scheme val="minor"/>
    </font>
  </fonts>
  <fills count="28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0">
    <xf numFmtId="0" fontId="0" fillId="0" borderId="0"/>
    <xf numFmtId="0" fontId="3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7" borderId="0" applyNumberFormat="0" applyBorder="0" applyAlignment="0" applyProtection="0"/>
    <xf numFmtId="0" fontId="8" fillId="9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6" borderId="0" applyNumberFormat="0" applyBorder="0" applyAlignment="0" applyProtection="0"/>
    <xf numFmtId="0" fontId="8" fillId="8" borderId="0" applyNumberFormat="0" applyBorder="0" applyAlignment="0" applyProtection="0"/>
    <xf numFmtId="0" fontId="8" fillId="10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18" borderId="0" applyNumberFormat="0" applyBorder="0" applyAlignment="0" applyProtection="0"/>
    <xf numFmtId="0" fontId="9" fillId="21" borderId="0" applyNumberFormat="0" applyBorder="0" applyAlignment="0" applyProtection="0"/>
    <xf numFmtId="0" fontId="9" fillId="16" borderId="0" applyNumberFormat="0" applyBorder="0" applyAlignment="0" applyProtection="0"/>
    <xf numFmtId="0" fontId="9" fillId="22" borderId="0" applyNumberFormat="0" applyBorder="0" applyAlignment="0" applyProtection="0"/>
    <xf numFmtId="0" fontId="9" fillId="15" borderId="0" applyNumberFormat="0" applyBorder="0" applyAlignment="0" applyProtection="0"/>
    <xf numFmtId="0" fontId="3" fillId="24" borderId="0" applyNumberFormat="0" applyBorder="0" applyAlignment="0" applyProtection="0"/>
    <xf numFmtId="0" fontId="9" fillId="22" borderId="0" applyNumberFormat="0" applyBorder="0" applyAlignment="0" applyProtection="0"/>
    <xf numFmtId="0" fontId="3" fillId="25" borderId="0" applyNumberFormat="0" applyBorder="0" applyAlignment="0" applyProtection="0"/>
    <xf numFmtId="0" fontId="9" fillId="25" borderId="0" applyNumberFormat="0" applyBorder="0" applyAlignment="0" applyProtection="0"/>
    <xf numFmtId="0" fontId="3" fillId="26" borderId="0" applyNumberFormat="0" applyBorder="0" applyAlignment="0" applyProtection="0"/>
    <xf numFmtId="0" fontId="9" fillId="26" borderId="0" applyNumberFormat="0" applyBorder="0" applyAlignment="0" applyProtection="0"/>
    <xf numFmtId="0" fontId="3" fillId="23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3" fillId="27" borderId="0" applyNumberFormat="0" applyBorder="0" applyAlignment="0" applyProtection="0"/>
    <xf numFmtId="0" fontId="9" fillId="27" borderId="0" applyNumberFormat="0" applyBorder="0" applyAlignment="0" applyProtection="0"/>
    <xf numFmtId="0" fontId="10" fillId="0" borderId="0" applyNumberFormat="0" applyFill="0" applyBorder="0" applyAlignment="0" applyProtection="0"/>
    <xf numFmtId="0" fontId="6" fillId="4" borderId="4" applyNumberFormat="0" applyAlignment="0" applyProtection="0"/>
    <xf numFmtId="0" fontId="7" fillId="0" borderId="8" applyNumberFormat="0" applyFill="0" applyAlignment="0" applyProtection="0"/>
    <xf numFmtId="0" fontId="4" fillId="6" borderId="7" applyNumberFormat="0" applyFont="0" applyAlignment="0" applyProtection="0"/>
    <xf numFmtId="0" fontId="11" fillId="3" borderId="4" applyNumberFormat="0" applyAlignment="0" applyProtection="0"/>
    <xf numFmtId="0" fontId="12" fillId="17" borderId="0" applyNumberFormat="0" applyBorder="0" applyAlignment="0" applyProtection="0"/>
    <xf numFmtId="0" fontId="5" fillId="2" borderId="0" applyNumberFormat="0" applyBorder="0" applyAlignment="0" applyProtection="0"/>
    <xf numFmtId="0" fontId="8" fillId="0" borderId="0"/>
    <xf numFmtId="0" fontId="13" fillId="19" borderId="0" applyNumberFormat="0" applyBorder="0" applyAlignment="0" applyProtection="0"/>
    <xf numFmtId="0" fontId="14" fillId="4" borderId="5" applyNumberFormat="0" applyAlignment="0" applyProtection="0"/>
    <xf numFmtId="0" fontId="1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10" applyNumberFormat="0" applyFill="0" applyAlignment="0" applyProtection="0"/>
    <xf numFmtId="0" fontId="18" fillId="0" borderId="11" applyNumberFormat="0" applyFill="0" applyAlignment="0" applyProtection="0"/>
    <xf numFmtId="0" fontId="18" fillId="0" borderId="0" applyNumberFormat="0" applyFill="0" applyBorder="0" applyAlignment="0" applyProtection="0"/>
    <xf numFmtId="0" fontId="1" fillId="0" borderId="12" applyNumberFormat="0" applyFill="0" applyAlignment="0" applyProtection="0"/>
    <xf numFmtId="0" fontId="19" fillId="0" borderId="13" applyNumberFormat="0" applyFill="0" applyAlignment="0" applyProtection="0"/>
    <xf numFmtId="0" fontId="20" fillId="5" borderId="6" applyNumberFormat="0" applyAlignment="0" applyProtection="0"/>
  </cellStyleXfs>
  <cellXfs count="37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/>
    <xf numFmtId="0" fontId="22" fillId="0" borderId="1" xfId="0" applyFont="1" applyFill="1" applyBorder="1" applyAlignment="1">
      <alignment horizontal="center" vertical="center"/>
    </xf>
    <xf numFmtId="0" fontId="22" fillId="0" borderId="2" xfId="0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20" fontId="22" fillId="0" borderId="14" xfId="0" applyNumberFormat="1" applyFont="1" applyFill="1" applyBorder="1" applyAlignment="1">
      <alignment horizontal="center" vertical="center"/>
    </xf>
    <xf numFmtId="20" fontId="22" fillId="0" borderId="18" xfId="0" applyNumberFormat="1" applyFont="1" applyFill="1" applyBorder="1" applyAlignment="1">
      <alignment horizontal="center" vertical="center"/>
    </xf>
    <xf numFmtId="20" fontId="22" fillId="0" borderId="19" xfId="0" applyNumberFormat="1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20" fontId="22" fillId="0" borderId="1" xfId="0" applyNumberFormat="1" applyFont="1" applyFill="1" applyBorder="1" applyAlignment="1">
      <alignment horizontal="center" vertical="center"/>
    </xf>
    <xf numFmtId="20" fontId="22" fillId="0" borderId="15" xfId="0" applyNumberFormat="1" applyFont="1" applyFill="1" applyBorder="1" applyAlignment="1">
      <alignment horizontal="center" vertical="center"/>
    </xf>
    <xf numFmtId="20" fontId="22" fillId="0" borderId="16" xfId="0" applyNumberFormat="1" applyFont="1" applyBorder="1" applyAlignment="1">
      <alignment horizontal="center" vertical="center"/>
    </xf>
    <xf numFmtId="0" fontId="22" fillId="0" borderId="2" xfId="0" applyFont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20" fontId="21" fillId="0" borderId="1" xfId="0" applyNumberFormat="1" applyFont="1" applyFill="1" applyBorder="1" applyAlignment="1">
      <alignment horizontal="center" vertical="center"/>
    </xf>
    <xf numFmtId="20" fontId="21" fillId="0" borderId="15" xfId="0" applyNumberFormat="1" applyFont="1" applyFill="1" applyBorder="1" applyAlignment="1">
      <alignment horizontal="center" vertical="center"/>
    </xf>
    <xf numFmtId="20" fontId="21" fillId="0" borderId="16" xfId="0" applyNumberFormat="1" applyFont="1" applyBorder="1" applyAlignment="1">
      <alignment horizontal="center" vertical="center"/>
    </xf>
    <xf numFmtId="20" fontId="22" fillId="0" borderId="17" xfId="0" applyNumberFormat="1" applyFont="1" applyBorder="1" applyAlignment="1">
      <alignment horizontal="center" vertical="center"/>
    </xf>
    <xf numFmtId="20" fontId="22" fillId="0" borderId="2" xfId="0" applyNumberFormat="1" applyFont="1" applyFill="1" applyBorder="1" applyAlignment="1">
      <alignment horizontal="center" vertical="center"/>
    </xf>
    <xf numFmtId="20" fontId="22" fillId="0" borderId="20" xfId="0" applyNumberFormat="1" applyFont="1" applyFill="1" applyBorder="1" applyAlignment="1">
      <alignment horizontal="center" vertical="center"/>
    </xf>
    <xf numFmtId="22" fontId="0" fillId="0" borderId="0" xfId="0" applyNumberFormat="1" applyAlignment="1">
      <alignment horizontal="center"/>
    </xf>
    <xf numFmtId="0" fontId="21" fillId="0" borderId="2" xfId="0" applyFont="1" applyFill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20" fontId="21" fillId="0" borderId="2" xfId="0" applyNumberFormat="1" applyFont="1" applyFill="1" applyBorder="1" applyAlignment="1">
      <alignment horizontal="center" vertical="center"/>
    </xf>
    <xf numFmtId="20" fontId="21" fillId="0" borderId="20" xfId="0" applyNumberFormat="1" applyFont="1" applyFill="1" applyBorder="1" applyAlignment="1">
      <alignment horizontal="center" vertical="center"/>
    </xf>
    <xf numFmtId="20" fontId="21" fillId="0" borderId="17" xfId="0" applyNumberFormat="1" applyFont="1" applyBorder="1" applyAlignment="1">
      <alignment horizontal="center" vertical="center"/>
    </xf>
  </cellXfs>
  <cellStyles count="50">
    <cellStyle name="20 % - Accent1 2" xfId="2"/>
    <cellStyle name="20 % - Accent2 2" xfId="3"/>
    <cellStyle name="20 % - Accent3 2" xfId="4"/>
    <cellStyle name="20 % - Accent4 2" xfId="5"/>
    <cellStyle name="20 % - Accent5 2" xfId="6"/>
    <cellStyle name="20 % - Accent6 2" xfId="7"/>
    <cellStyle name="40 % - Accent1 2" xfId="8"/>
    <cellStyle name="40 % - Accent2 2" xfId="9"/>
    <cellStyle name="40 % - Accent3 2" xfId="10"/>
    <cellStyle name="40 % - Accent4 2" xfId="11"/>
    <cellStyle name="40 % - Accent5 2" xfId="12"/>
    <cellStyle name="40 % - Accent6 2" xfId="13"/>
    <cellStyle name="60 % - Accent1 2" xfId="14"/>
    <cellStyle name="60 % - Accent2 2" xfId="15"/>
    <cellStyle name="60 % - Accent3 2" xfId="16"/>
    <cellStyle name="60 % - Accent4 2" xfId="17"/>
    <cellStyle name="60 % - Accent5 2" xfId="18"/>
    <cellStyle name="60 % - Accent6 2" xfId="19"/>
    <cellStyle name="Accent1 2" xfId="21"/>
    <cellStyle name="Accent1 3" xfId="20"/>
    <cellStyle name="Accent2 2" xfId="23"/>
    <cellStyle name="Accent2 3" xfId="22"/>
    <cellStyle name="Accent3 2" xfId="25"/>
    <cellStyle name="Accent3 3" xfId="24"/>
    <cellStyle name="Accent4 2" xfId="27"/>
    <cellStyle name="Accent4 3" xfId="26"/>
    <cellStyle name="Accent5" xfId="1" builtinId="45" customBuiltin="1"/>
    <cellStyle name="Accent5 2" xfId="28"/>
    <cellStyle name="Accent6 2" xfId="30"/>
    <cellStyle name="Accent6 3" xfId="29"/>
    <cellStyle name="Avertissement 2" xfId="31"/>
    <cellStyle name="Calcul 2" xfId="32"/>
    <cellStyle name="Cellule liée 2" xfId="33"/>
    <cellStyle name="Commentaire 2" xfId="34"/>
    <cellStyle name="Entrée 2" xfId="35"/>
    <cellStyle name="Insatisfaisant 2" xfId="36"/>
    <cellStyle name="Neutre 2" xfId="37"/>
    <cellStyle name="Normal" xfId="0" builtinId="0"/>
    <cellStyle name="Normal 2" xfId="38"/>
    <cellStyle name="Satisfaisant 2" xfId="39"/>
    <cellStyle name="Sortie 2" xfId="40"/>
    <cellStyle name="Texte explicatif 2" xfId="41"/>
    <cellStyle name="Titre 2" xfId="42"/>
    <cellStyle name="Titre 1 2" xfId="43"/>
    <cellStyle name="Titre 2 2" xfId="44"/>
    <cellStyle name="Titre 3 2" xfId="45"/>
    <cellStyle name="Titre 4 2" xfId="46"/>
    <cellStyle name="Total 2" xfId="48"/>
    <cellStyle name="Total 3" xfId="47"/>
    <cellStyle name="Vérification 2" xfId="49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U81"/>
  <sheetViews>
    <sheetView tabSelected="1" zoomScaleNormal="100" workbookViewId="0"/>
  </sheetViews>
  <sheetFormatPr baseColWidth="10" defaultColWidth="11.42578125" defaultRowHeight="15" x14ac:dyDescent="0.25"/>
  <cols>
    <col min="1" max="1" width="18.7109375" customWidth="1"/>
    <col min="2" max="2" width="48.7109375" customWidth="1"/>
    <col min="3" max="3" width="20.7109375" customWidth="1"/>
    <col min="4" max="4" width="17.7109375" style="8" customWidth="1"/>
    <col min="5" max="5" width="10.7109375" style="8" customWidth="1"/>
    <col min="6" max="6" width="16.7109375" style="8" customWidth="1"/>
    <col min="7" max="7" width="20.7109375" style="8" customWidth="1"/>
    <col min="8" max="8" width="12.7109375" style="8" bestFit="1" customWidth="1"/>
    <col min="9" max="9" width="10.7109375" style="3" customWidth="1"/>
    <col min="10" max="11" width="12.140625" style="3" customWidth="1"/>
    <col min="12" max="12" width="3.42578125" customWidth="1"/>
    <col min="13" max="13" width="14.85546875" bestFit="1" customWidth="1"/>
    <col min="14" max="14" width="7.42578125" bestFit="1" customWidth="1"/>
    <col min="15" max="15" width="16.7109375" customWidth="1"/>
  </cols>
  <sheetData>
    <row r="1" spans="1:21" ht="30" x14ac:dyDescent="0.25">
      <c r="A1" s="1" t="s">
        <v>31</v>
      </c>
      <c r="B1" s="1" t="s">
        <v>32</v>
      </c>
      <c r="C1" s="1" t="s">
        <v>33</v>
      </c>
      <c r="D1" s="2" t="s">
        <v>35</v>
      </c>
      <c r="E1" s="2" t="s">
        <v>34</v>
      </c>
      <c r="F1" s="2" t="s">
        <v>30</v>
      </c>
      <c r="G1" s="2" t="s">
        <v>99</v>
      </c>
      <c r="H1" s="2" t="s">
        <v>56</v>
      </c>
      <c r="I1" s="2" t="s">
        <v>4</v>
      </c>
      <c r="J1" s="2" t="s">
        <v>39</v>
      </c>
      <c r="K1" s="2" t="s">
        <v>40</v>
      </c>
    </row>
    <row r="2" spans="1:21" x14ac:dyDescent="0.25">
      <c r="A2" s="7" t="s">
        <v>236</v>
      </c>
      <c r="B2" s="7" t="s">
        <v>221</v>
      </c>
      <c r="C2" s="7" t="s">
        <v>58</v>
      </c>
      <c r="D2" s="31">
        <v>42443.020555555559</v>
      </c>
      <c r="E2" s="8" t="s">
        <v>244</v>
      </c>
      <c r="F2" s="8" t="s">
        <v>61</v>
      </c>
      <c r="G2" s="8" t="s">
        <v>81</v>
      </c>
      <c r="H2" s="8" t="s">
        <v>91</v>
      </c>
      <c r="I2" s="8" t="s">
        <v>11</v>
      </c>
      <c r="J2" s="9">
        <f>VLOOKUP(I2,M$3:N$37,2,FALSE)</f>
        <v>5</v>
      </c>
      <c r="K2" s="8">
        <v>1</v>
      </c>
      <c r="M2" s="4" t="s">
        <v>36</v>
      </c>
      <c r="N2" s="4" t="s">
        <v>39</v>
      </c>
      <c r="O2" s="4" t="s">
        <v>37</v>
      </c>
      <c r="P2" s="4" t="s">
        <v>6</v>
      </c>
      <c r="Q2" s="4" t="s">
        <v>7</v>
      </c>
      <c r="R2" s="4" t="s">
        <v>8</v>
      </c>
      <c r="S2" s="4" t="s">
        <v>9</v>
      </c>
      <c r="T2" s="6" t="s">
        <v>38</v>
      </c>
      <c r="U2" s="5" t="s">
        <v>41</v>
      </c>
    </row>
    <row r="3" spans="1:21" x14ac:dyDescent="0.25">
      <c r="A3" s="7" t="s">
        <v>237</v>
      </c>
      <c r="B3" s="7" t="s">
        <v>222</v>
      </c>
      <c r="C3" s="7" t="s">
        <v>58</v>
      </c>
      <c r="D3" s="31">
        <v>42443.023761574077</v>
      </c>
      <c r="E3" s="8" t="s">
        <v>219</v>
      </c>
      <c r="F3" s="8" t="s">
        <v>61</v>
      </c>
      <c r="G3" s="8" t="s">
        <v>81</v>
      </c>
      <c r="H3" s="8" t="s">
        <v>91</v>
      </c>
      <c r="I3" s="8" t="s">
        <v>11</v>
      </c>
      <c r="J3" s="9">
        <f>VLOOKUP(I3,M$3:N$37,2,FALSE)</f>
        <v>5</v>
      </c>
      <c r="K3" s="8">
        <v>2</v>
      </c>
      <c r="M3" s="13" t="s">
        <v>75</v>
      </c>
      <c r="N3" s="14">
        <v>1</v>
      </c>
      <c r="O3" s="13"/>
      <c r="P3" s="13" t="s">
        <v>5</v>
      </c>
      <c r="Q3" s="15">
        <v>0.3125</v>
      </c>
      <c r="R3" s="15">
        <v>0.35416666666666669</v>
      </c>
      <c r="S3" s="16">
        <f t="shared" ref="S3:S4" si="0">R3-Q3</f>
        <v>4.1666666666666685E-2</v>
      </c>
      <c r="T3" s="13" t="e">
        <f>COUNTIFS(I$2:I$358,M3,K$2:K$357,"&lt;99")</f>
        <v>#VALUE!</v>
      </c>
      <c r="U3" s="17" t="e">
        <f t="shared" ref="U3:U33" si="1">IF(T3&gt;0,S3/T3,0)</f>
        <v>#VALUE!</v>
      </c>
    </row>
    <row r="4" spans="1:21" x14ac:dyDescent="0.25">
      <c r="A4" s="7" t="s">
        <v>165</v>
      </c>
      <c r="B4" s="7" t="s">
        <v>166</v>
      </c>
      <c r="C4" s="7" t="s">
        <v>83</v>
      </c>
      <c r="D4" s="31">
        <v>42435.122118055559</v>
      </c>
      <c r="E4" s="8" t="s">
        <v>244</v>
      </c>
      <c r="F4" s="8" t="s">
        <v>71</v>
      </c>
      <c r="G4" s="8" t="s">
        <v>226</v>
      </c>
      <c r="H4" s="8" t="s">
        <v>91</v>
      </c>
      <c r="I4" s="8" t="s">
        <v>11</v>
      </c>
      <c r="J4" s="9">
        <f>VLOOKUP(I4,M$3:N$37,2,FALSE)</f>
        <v>5</v>
      </c>
      <c r="K4" s="8">
        <v>3</v>
      </c>
      <c r="M4" s="11" t="s">
        <v>48</v>
      </c>
      <c r="N4" s="18">
        <v>2</v>
      </c>
      <c r="O4" s="11"/>
      <c r="P4" s="11" t="s">
        <v>5</v>
      </c>
      <c r="Q4" s="19">
        <v>0.35416666666666669</v>
      </c>
      <c r="R4" s="19">
        <v>0.4375</v>
      </c>
      <c r="S4" s="20">
        <f t="shared" si="0"/>
        <v>8.3333333333333315E-2</v>
      </c>
      <c r="T4" s="11" t="e">
        <f>COUNTIFS(I$2:I$358,M4,K$2:K$357,"&lt;99")</f>
        <v>#VALUE!</v>
      </c>
      <c r="U4" s="21" t="e">
        <f t="shared" si="1"/>
        <v>#VALUE!</v>
      </c>
    </row>
    <row r="5" spans="1:21" x14ac:dyDescent="0.25">
      <c r="A5" s="7" t="s">
        <v>163</v>
      </c>
      <c r="B5" s="7" t="s">
        <v>164</v>
      </c>
      <c r="C5" s="7" t="s">
        <v>83</v>
      </c>
      <c r="D5" s="31">
        <v>42435.181516203702</v>
      </c>
      <c r="E5" s="8" t="s">
        <v>244</v>
      </c>
      <c r="F5" s="8" t="s">
        <v>71</v>
      </c>
      <c r="G5" s="8" t="s">
        <v>226</v>
      </c>
      <c r="H5" s="8" t="s">
        <v>91</v>
      </c>
      <c r="I5" s="8" t="s">
        <v>11</v>
      </c>
      <c r="J5" s="9">
        <f>VLOOKUP(I5,M$3:N$37,2,FALSE)</f>
        <v>5</v>
      </c>
      <c r="K5" s="8">
        <v>4</v>
      </c>
      <c r="M5" s="11" t="s">
        <v>10</v>
      </c>
      <c r="N5" s="18">
        <v>3</v>
      </c>
      <c r="O5" s="11"/>
      <c r="P5" s="11" t="s">
        <v>5</v>
      </c>
      <c r="Q5" s="19">
        <v>0.45833333333333331</v>
      </c>
      <c r="R5" s="19">
        <v>0.52083333333333337</v>
      </c>
      <c r="S5" s="20">
        <f t="shared" ref="S5" si="2">R5-Q5</f>
        <v>6.2500000000000056E-2</v>
      </c>
      <c r="T5" s="11" t="e">
        <f>COUNTIFS(I$2:I$358,M5,K$2:K$357,"&lt;99")</f>
        <v>#VALUE!</v>
      </c>
      <c r="U5" s="21" t="e">
        <f t="shared" si="1"/>
        <v>#VALUE!</v>
      </c>
    </row>
    <row r="6" spans="1:21" x14ac:dyDescent="0.25">
      <c r="A6" s="7" t="s">
        <v>187</v>
      </c>
      <c r="B6" s="7" t="s">
        <v>188</v>
      </c>
      <c r="C6" s="7" t="s">
        <v>82</v>
      </c>
      <c r="D6" s="31">
        <v>42433.25818287037</v>
      </c>
      <c r="E6" s="8" t="s">
        <v>1</v>
      </c>
      <c r="F6" s="8" t="s">
        <v>71</v>
      </c>
      <c r="G6" s="8" t="s">
        <v>95</v>
      </c>
      <c r="H6" s="8" t="s">
        <v>91</v>
      </c>
      <c r="I6" s="8" t="s">
        <v>11</v>
      </c>
      <c r="J6" s="9">
        <f>VLOOKUP(I6,M$3:N$37,2,FALSE)</f>
        <v>5</v>
      </c>
      <c r="K6" s="8">
        <v>5</v>
      </c>
      <c r="M6" s="11" t="s">
        <v>52</v>
      </c>
      <c r="N6" s="18">
        <v>4</v>
      </c>
      <c r="O6" s="11"/>
      <c r="P6" s="11" t="s">
        <v>5</v>
      </c>
      <c r="Q6" s="19">
        <v>0.52083333333333337</v>
      </c>
      <c r="R6" s="19">
        <v>0.5625</v>
      </c>
      <c r="S6" s="20">
        <f t="shared" ref="S6:S9" si="3">R6-Q6</f>
        <v>4.166666666666663E-2</v>
      </c>
      <c r="T6" s="11" t="e">
        <f>COUNTIFS(I$2:I$358,M6,K$2:K$357,"&lt;99")</f>
        <v>#VALUE!</v>
      </c>
      <c r="U6" s="21" t="e">
        <f t="shared" si="1"/>
        <v>#VALUE!</v>
      </c>
    </row>
    <row r="7" spans="1:21" x14ac:dyDescent="0.25">
      <c r="A7" s="7" t="s">
        <v>238</v>
      </c>
      <c r="B7" s="7" t="s">
        <v>239</v>
      </c>
      <c r="C7" s="7" t="s">
        <v>240</v>
      </c>
      <c r="D7" s="31">
        <v>42419.61519675926</v>
      </c>
      <c r="E7" s="8" t="s">
        <v>1</v>
      </c>
      <c r="F7" s="8" t="s">
        <v>81</v>
      </c>
      <c r="G7" s="8" t="s">
        <v>245</v>
      </c>
      <c r="H7" s="8" t="s">
        <v>72</v>
      </c>
      <c r="I7" s="8" t="s">
        <v>11</v>
      </c>
      <c r="J7" s="9">
        <f>VLOOKUP(I7,M$3:N$37,2,FALSE)</f>
        <v>5</v>
      </c>
      <c r="K7" s="8">
        <v>6</v>
      </c>
      <c r="M7" s="23" t="s">
        <v>11</v>
      </c>
      <c r="N7" s="24">
        <v>5</v>
      </c>
      <c r="O7" s="23" t="s">
        <v>59</v>
      </c>
      <c r="P7" s="23" t="s">
        <v>5</v>
      </c>
      <c r="Q7" s="25">
        <v>0.5625</v>
      </c>
      <c r="R7" s="25">
        <v>0.625</v>
      </c>
      <c r="S7" s="26">
        <f t="shared" si="3"/>
        <v>6.25E-2</v>
      </c>
      <c r="T7" s="23" t="e">
        <f>COUNTIFS(I$2:I$358,M7,K$2:K$357,"&lt;99")</f>
        <v>#VALUE!</v>
      </c>
      <c r="U7" s="27" t="e">
        <f t="shared" si="1"/>
        <v>#VALUE!</v>
      </c>
    </row>
    <row r="8" spans="1:21" x14ac:dyDescent="0.25">
      <c r="A8" s="7" t="s">
        <v>241</v>
      </c>
      <c r="B8" s="7" t="s">
        <v>242</v>
      </c>
      <c r="C8" s="7" t="s">
        <v>243</v>
      </c>
      <c r="D8" s="31">
        <v>42440.459467592591</v>
      </c>
      <c r="E8" s="8" t="s">
        <v>1</v>
      </c>
      <c r="F8" s="8" t="s">
        <v>81</v>
      </c>
      <c r="G8" s="8" t="s">
        <v>245</v>
      </c>
      <c r="H8" s="8" t="s">
        <v>72</v>
      </c>
      <c r="I8" s="8" t="s">
        <v>11</v>
      </c>
      <c r="J8" s="9">
        <f>VLOOKUP(I8,M$3:N$37,2,FALSE)</f>
        <v>5</v>
      </c>
      <c r="K8" s="8">
        <v>7</v>
      </c>
      <c r="M8" s="23" t="s">
        <v>12</v>
      </c>
      <c r="N8" s="24">
        <v>6</v>
      </c>
      <c r="O8" s="23" t="s">
        <v>80</v>
      </c>
      <c r="P8" s="23" t="s">
        <v>5</v>
      </c>
      <c r="Q8" s="25">
        <v>0.625</v>
      </c>
      <c r="R8" s="25">
        <v>0.6875</v>
      </c>
      <c r="S8" s="26">
        <f t="shared" si="3"/>
        <v>6.25E-2</v>
      </c>
      <c r="T8" s="23" t="e">
        <f>COUNTIFS(I$2:I$358,M8,K$2:K$357,"&lt;99")</f>
        <v>#VALUE!</v>
      </c>
      <c r="U8" s="27" t="e">
        <f t="shared" si="1"/>
        <v>#VALUE!</v>
      </c>
    </row>
    <row r="9" spans="1:21" x14ac:dyDescent="0.25">
      <c r="A9" s="7" t="s">
        <v>120</v>
      </c>
      <c r="B9" s="7" t="s">
        <v>121</v>
      </c>
      <c r="C9" s="7" t="s">
        <v>63</v>
      </c>
      <c r="D9" s="31">
        <v>42436.282048611109</v>
      </c>
      <c r="E9" s="8" t="s">
        <v>219</v>
      </c>
      <c r="F9" s="8" t="s">
        <v>92</v>
      </c>
      <c r="G9" s="8" t="s">
        <v>88</v>
      </c>
      <c r="H9" s="8" t="s">
        <v>72</v>
      </c>
      <c r="I9" s="8" t="s">
        <v>11</v>
      </c>
      <c r="J9" s="9">
        <f>VLOOKUP(I9,M$3:N$37,2,FALSE)</f>
        <v>5</v>
      </c>
      <c r="K9" s="8">
        <v>8</v>
      </c>
      <c r="M9" s="23" t="s">
        <v>13</v>
      </c>
      <c r="N9" s="24">
        <v>7</v>
      </c>
      <c r="O9" s="23" t="s">
        <v>62</v>
      </c>
      <c r="P9" s="23" t="s">
        <v>5</v>
      </c>
      <c r="Q9" s="25">
        <v>0.70833333333333337</v>
      </c>
      <c r="R9" s="25">
        <v>0.77083333333333337</v>
      </c>
      <c r="S9" s="26">
        <f t="shared" si="3"/>
        <v>6.25E-2</v>
      </c>
      <c r="T9" s="23" t="e">
        <f>COUNTIFS(I$2:I$358,M9,K$2:K$357,"&lt;99")</f>
        <v>#VALUE!</v>
      </c>
      <c r="U9" s="27" t="e">
        <f t="shared" si="1"/>
        <v>#VALUE!</v>
      </c>
    </row>
    <row r="10" spans="1:21" x14ac:dyDescent="0.25">
      <c r="A10" s="7" t="s">
        <v>118</v>
      </c>
      <c r="B10" s="7" t="s">
        <v>119</v>
      </c>
      <c r="C10" s="7" t="s">
        <v>63</v>
      </c>
      <c r="D10" s="31">
        <v>42436.284594907411</v>
      </c>
      <c r="E10" s="8" t="s">
        <v>219</v>
      </c>
      <c r="F10" s="8" t="s">
        <v>92</v>
      </c>
      <c r="G10" s="8" t="s">
        <v>88</v>
      </c>
      <c r="H10" s="8" t="s">
        <v>72</v>
      </c>
      <c r="I10" s="8" t="s">
        <v>11</v>
      </c>
      <c r="J10" s="9">
        <f>VLOOKUP(I10,M$3:N$37,2,FALSE)</f>
        <v>5</v>
      </c>
      <c r="K10" s="8">
        <v>9</v>
      </c>
      <c r="M10" s="13" t="s">
        <v>76</v>
      </c>
      <c r="N10" s="14">
        <v>8</v>
      </c>
      <c r="O10" s="13"/>
      <c r="P10" s="13" t="s">
        <v>14</v>
      </c>
      <c r="Q10" s="15">
        <v>0.3125</v>
      </c>
      <c r="R10" s="15">
        <v>0.35416666666666669</v>
      </c>
      <c r="S10" s="16">
        <f t="shared" ref="S10:S16" si="4">R10-Q10</f>
        <v>4.1666666666666685E-2</v>
      </c>
      <c r="T10" s="13" t="e">
        <f>COUNTIFS(I$2:I$358,M10,K$2:K$357,"&lt;99")</f>
        <v>#VALUE!</v>
      </c>
      <c r="U10" s="17" t="e">
        <f t="shared" ref="U10:U15" si="5">IF(T10&gt;0,S10/T10,0)</f>
        <v>#VALUE!</v>
      </c>
    </row>
    <row r="11" spans="1:21" x14ac:dyDescent="0.25">
      <c r="A11" s="7" t="s">
        <v>122</v>
      </c>
      <c r="B11" s="7" t="s">
        <v>121</v>
      </c>
      <c r="C11" s="7" t="s">
        <v>63</v>
      </c>
      <c r="D11" s="31">
        <v>42436.2809837963</v>
      </c>
      <c r="E11" s="8" t="s">
        <v>219</v>
      </c>
      <c r="F11" s="8" t="s">
        <v>92</v>
      </c>
      <c r="G11" s="8" t="s">
        <v>88</v>
      </c>
      <c r="H11" s="8" t="s">
        <v>72</v>
      </c>
      <c r="I11" s="8" t="s">
        <v>11</v>
      </c>
      <c r="J11" s="9">
        <f>VLOOKUP(I11,M$3:N$37,2,FALSE)</f>
        <v>5</v>
      </c>
      <c r="K11" s="8">
        <v>99</v>
      </c>
      <c r="M11" s="23" t="s">
        <v>15</v>
      </c>
      <c r="N11" s="24">
        <v>9</v>
      </c>
      <c r="O11" s="23" t="s">
        <v>57</v>
      </c>
      <c r="P11" s="23" t="s">
        <v>14</v>
      </c>
      <c r="Q11" s="25">
        <v>0.35416666666666669</v>
      </c>
      <c r="R11" s="25">
        <v>0.41666666666666669</v>
      </c>
      <c r="S11" s="26">
        <f t="shared" si="4"/>
        <v>6.25E-2</v>
      </c>
      <c r="T11" s="23" t="e">
        <f>COUNTIFS(I$2:I$358,M11,K$2:K$357,"&lt;99")</f>
        <v>#VALUE!</v>
      </c>
      <c r="U11" s="27" t="e">
        <f t="shared" si="5"/>
        <v>#VALUE!</v>
      </c>
    </row>
    <row r="12" spans="1:21" x14ac:dyDescent="0.25">
      <c r="A12" s="7" t="s">
        <v>201</v>
      </c>
      <c r="B12" s="7" t="s">
        <v>202</v>
      </c>
      <c r="C12" s="7" t="s">
        <v>70</v>
      </c>
      <c r="D12" s="31">
        <v>42432.607291666667</v>
      </c>
      <c r="E12" s="8" t="s">
        <v>1</v>
      </c>
      <c r="F12" s="8" t="s">
        <v>87</v>
      </c>
      <c r="G12" s="8" t="s">
        <v>267</v>
      </c>
      <c r="H12" s="8" t="s">
        <v>72</v>
      </c>
      <c r="I12" s="8" t="s">
        <v>12</v>
      </c>
      <c r="J12" s="9">
        <f>VLOOKUP(I12,M$3:N$37,2,FALSE)</f>
        <v>6</v>
      </c>
      <c r="K12" s="8">
        <v>1</v>
      </c>
      <c r="M12" s="23" t="s">
        <v>16</v>
      </c>
      <c r="N12" s="24">
        <v>10</v>
      </c>
      <c r="O12" s="23" t="s">
        <v>59</v>
      </c>
      <c r="P12" s="23" t="s">
        <v>14</v>
      </c>
      <c r="Q12" s="25">
        <v>0.4375</v>
      </c>
      <c r="R12" s="25">
        <v>0.5</v>
      </c>
      <c r="S12" s="26">
        <f t="shared" si="4"/>
        <v>6.25E-2</v>
      </c>
      <c r="T12" s="23" t="e">
        <f>COUNTIFS(I$2:I$358,M12,K$2:K$357,"&lt;99")</f>
        <v>#VALUE!</v>
      </c>
      <c r="U12" s="27" t="e">
        <f t="shared" si="5"/>
        <v>#VALUE!</v>
      </c>
    </row>
    <row r="13" spans="1:21" x14ac:dyDescent="0.25">
      <c r="A13" s="7" t="s">
        <v>260</v>
      </c>
      <c r="B13" s="7" t="s">
        <v>204</v>
      </c>
      <c r="C13" s="7" t="s">
        <v>73</v>
      </c>
      <c r="D13" s="31">
        <v>42443.586446759262</v>
      </c>
      <c r="E13" s="8" t="s">
        <v>1</v>
      </c>
      <c r="F13" s="8" t="s">
        <v>87</v>
      </c>
      <c r="G13" s="8" t="s">
        <v>267</v>
      </c>
      <c r="H13" s="8" t="s">
        <v>72</v>
      </c>
      <c r="I13" s="8" t="s">
        <v>12</v>
      </c>
      <c r="J13" s="9">
        <f>VLOOKUP(I13,M$3:N$37,2,FALSE)</f>
        <v>6</v>
      </c>
      <c r="K13" s="8">
        <v>2</v>
      </c>
      <c r="M13" s="11" t="s">
        <v>43</v>
      </c>
      <c r="N13" s="18">
        <v>11</v>
      </c>
      <c r="O13" s="11"/>
      <c r="P13" s="11" t="s">
        <v>14</v>
      </c>
      <c r="Q13" s="19">
        <v>0.5</v>
      </c>
      <c r="R13" s="19">
        <v>0.5625</v>
      </c>
      <c r="S13" s="20">
        <f t="shared" si="4"/>
        <v>6.25E-2</v>
      </c>
      <c r="T13" s="11" t="e">
        <f>COUNTIFS(I$2:I$358,M13,K$2:K$357,"&lt;99")</f>
        <v>#VALUE!</v>
      </c>
      <c r="U13" s="21" t="e">
        <f t="shared" si="5"/>
        <v>#VALUE!</v>
      </c>
    </row>
    <row r="14" spans="1:21" x14ac:dyDescent="0.25">
      <c r="A14" s="7" t="s">
        <v>149</v>
      </c>
      <c r="B14" s="7" t="s">
        <v>150</v>
      </c>
      <c r="C14" s="7" t="s">
        <v>64</v>
      </c>
      <c r="D14" s="31">
        <v>42435.786458333336</v>
      </c>
      <c r="E14" s="8" t="s">
        <v>1</v>
      </c>
      <c r="F14" s="8" t="s">
        <v>87</v>
      </c>
      <c r="G14" s="8" t="s">
        <v>267</v>
      </c>
      <c r="H14" s="8" t="s">
        <v>72</v>
      </c>
      <c r="I14" s="8" t="s">
        <v>12</v>
      </c>
      <c r="J14" s="9">
        <f>VLOOKUP(I14,M$3:N$37,2,FALSE)</f>
        <v>6</v>
      </c>
      <c r="K14" s="8">
        <v>3</v>
      </c>
      <c r="M14" s="11" t="s">
        <v>17</v>
      </c>
      <c r="N14" s="18">
        <v>12</v>
      </c>
      <c r="O14" s="11"/>
      <c r="P14" s="11" t="s">
        <v>14</v>
      </c>
      <c r="Q14" s="19">
        <v>0.5625</v>
      </c>
      <c r="R14" s="19">
        <v>0.625</v>
      </c>
      <c r="S14" s="20">
        <f t="shared" si="4"/>
        <v>6.25E-2</v>
      </c>
      <c r="T14" s="11" t="e">
        <f>COUNTIFS(I$2:I$358,M14,K$2:K$357,"&lt;99")</f>
        <v>#VALUE!</v>
      </c>
      <c r="U14" s="21" t="e">
        <f t="shared" si="5"/>
        <v>#VALUE!</v>
      </c>
    </row>
    <row r="15" spans="1:21" x14ac:dyDescent="0.25">
      <c r="A15" s="7" t="s">
        <v>161</v>
      </c>
      <c r="B15" s="7" t="s">
        <v>162</v>
      </c>
      <c r="C15" s="7" t="s">
        <v>158</v>
      </c>
      <c r="D15" s="31">
        <v>42435.348310185182</v>
      </c>
      <c r="E15" s="8" t="s">
        <v>1</v>
      </c>
      <c r="F15" s="8" t="s">
        <v>66</v>
      </c>
      <c r="G15" s="8" t="s">
        <v>88</v>
      </c>
      <c r="H15" s="8" t="s">
        <v>86</v>
      </c>
      <c r="I15" s="8" t="s">
        <v>12</v>
      </c>
      <c r="J15" s="9">
        <f>VLOOKUP(I15,M$3:N$37,2,FALSE)</f>
        <v>6</v>
      </c>
      <c r="K15" s="8">
        <v>4</v>
      </c>
      <c r="M15" s="23" t="s">
        <v>42</v>
      </c>
      <c r="N15" s="24">
        <v>13</v>
      </c>
      <c r="O15" s="23" t="s">
        <v>80</v>
      </c>
      <c r="P15" s="23" t="s">
        <v>14</v>
      </c>
      <c r="Q15" s="25">
        <v>0.64583333333333337</v>
      </c>
      <c r="R15" s="25">
        <v>0.70833333333333337</v>
      </c>
      <c r="S15" s="26">
        <f t="shared" si="4"/>
        <v>6.25E-2</v>
      </c>
      <c r="T15" s="23" t="e">
        <f>COUNTIFS(I$2:I$358,M15,K$2:K$357,"&lt;99")</f>
        <v>#VALUE!</v>
      </c>
      <c r="U15" s="27" t="e">
        <f t="shared" si="5"/>
        <v>#VALUE!</v>
      </c>
    </row>
    <row r="16" spans="1:21" x14ac:dyDescent="0.25">
      <c r="A16" s="7" t="s">
        <v>246</v>
      </c>
      <c r="B16" s="7" t="s">
        <v>259</v>
      </c>
      <c r="C16" s="7" t="s">
        <v>158</v>
      </c>
      <c r="D16" s="31">
        <v>42443.679444444446</v>
      </c>
      <c r="E16" s="8" t="s">
        <v>1</v>
      </c>
      <c r="F16" s="8" t="s">
        <v>66</v>
      </c>
      <c r="G16" s="8" t="s">
        <v>88</v>
      </c>
      <c r="H16" s="8" t="s">
        <v>86</v>
      </c>
      <c r="I16" s="8" t="s">
        <v>12</v>
      </c>
      <c r="J16" s="9">
        <f>VLOOKUP(I16,M$3:N$37,2,FALSE)</f>
        <v>6</v>
      </c>
      <c r="K16" s="8">
        <v>5</v>
      </c>
      <c r="M16" s="32" t="s">
        <v>49</v>
      </c>
      <c r="N16" s="33">
        <v>14</v>
      </c>
      <c r="O16" s="32" t="s">
        <v>59</v>
      </c>
      <c r="P16" s="32" t="s">
        <v>14</v>
      </c>
      <c r="Q16" s="34">
        <v>0.70833333333333337</v>
      </c>
      <c r="R16" s="34">
        <v>0.77083333333333337</v>
      </c>
      <c r="S16" s="35">
        <f t="shared" si="4"/>
        <v>6.25E-2</v>
      </c>
      <c r="T16" s="32" t="e">
        <f>COUNTIFS(I$2:I$358,M16,K$2:K$357,"&lt;99")</f>
        <v>#VALUE!</v>
      </c>
      <c r="U16" s="36" t="e">
        <f t="shared" ref="U16:U21" si="6">IF(T16&gt;0,S16/T16,0)</f>
        <v>#VALUE!</v>
      </c>
    </row>
    <row r="17" spans="1:21" x14ac:dyDescent="0.25">
      <c r="A17" s="7" t="s">
        <v>159</v>
      </c>
      <c r="B17" s="7" t="s">
        <v>160</v>
      </c>
      <c r="C17" s="7" t="s">
        <v>158</v>
      </c>
      <c r="D17" s="31">
        <v>42435.352187500001</v>
      </c>
      <c r="E17" s="8" t="s">
        <v>1</v>
      </c>
      <c r="F17" s="8" t="s">
        <v>66</v>
      </c>
      <c r="G17" s="8" t="s">
        <v>88</v>
      </c>
      <c r="H17" s="8" t="s">
        <v>86</v>
      </c>
      <c r="I17" s="8" t="s">
        <v>12</v>
      </c>
      <c r="J17" s="9">
        <f>VLOOKUP(I17,M$3:N$37,2,FALSE)</f>
        <v>6</v>
      </c>
      <c r="K17" s="8">
        <v>6</v>
      </c>
      <c r="M17" s="13" t="s">
        <v>77</v>
      </c>
      <c r="N17" s="14">
        <v>15</v>
      </c>
      <c r="O17" s="13"/>
      <c r="P17" s="13" t="s">
        <v>18</v>
      </c>
      <c r="Q17" s="15">
        <v>0.3125</v>
      </c>
      <c r="R17" s="15">
        <v>0.35416666666666669</v>
      </c>
      <c r="S17" s="16">
        <f t="shared" ref="S17:S30" si="7">R17-Q17</f>
        <v>4.1666666666666685E-2</v>
      </c>
      <c r="T17" s="13" t="e">
        <f>COUNTIFS(I$2:I$358,M17,K$2:K$357,"&lt;99")</f>
        <v>#VALUE!</v>
      </c>
      <c r="U17" s="17" t="e">
        <f t="shared" si="6"/>
        <v>#VALUE!</v>
      </c>
    </row>
    <row r="18" spans="1:21" x14ac:dyDescent="0.25">
      <c r="A18" s="7" t="s">
        <v>247</v>
      </c>
      <c r="B18" s="7" t="s">
        <v>258</v>
      </c>
      <c r="C18" s="7" t="s">
        <v>158</v>
      </c>
      <c r="D18" s="31">
        <v>42443.680150462962</v>
      </c>
      <c r="E18" s="8" t="s">
        <v>1</v>
      </c>
      <c r="F18" s="8" t="s">
        <v>66</v>
      </c>
      <c r="G18" s="8" t="s">
        <v>88</v>
      </c>
      <c r="H18" s="8" t="s">
        <v>86</v>
      </c>
      <c r="I18" s="8" t="s">
        <v>12</v>
      </c>
      <c r="J18" s="9">
        <f>VLOOKUP(I18,M$3:N$37,2,FALSE)</f>
        <v>6</v>
      </c>
      <c r="K18" s="8">
        <v>7</v>
      </c>
      <c r="M18" s="11" t="s">
        <v>19</v>
      </c>
      <c r="N18" s="18">
        <v>16</v>
      </c>
      <c r="O18" s="11"/>
      <c r="P18" s="11" t="s">
        <v>18</v>
      </c>
      <c r="Q18" s="19">
        <v>0.35416666666666669</v>
      </c>
      <c r="R18" s="19">
        <v>0.41666666666666669</v>
      </c>
      <c r="S18" s="20">
        <f t="shared" si="7"/>
        <v>6.25E-2</v>
      </c>
      <c r="T18" s="11" t="e">
        <f>COUNTIFS(I$2:I$358,M18,K$2:K$357,"&lt;99")</f>
        <v>#VALUE!</v>
      </c>
      <c r="U18" s="21" t="e">
        <f t="shared" si="6"/>
        <v>#VALUE!</v>
      </c>
    </row>
    <row r="19" spans="1:21" x14ac:dyDescent="0.25">
      <c r="A19" s="7" t="s">
        <v>185</v>
      </c>
      <c r="B19" s="7" t="s">
        <v>186</v>
      </c>
      <c r="C19" s="7" t="s">
        <v>63</v>
      </c>
      <c r="D19" s="31">
        <v>42433.553738425922</v>
      </c>
      <c r="E19" s="8" t="s">
        <v>1</v>
      </c>
      <c r="F19" s="8" t="s">
        <v>224</v>
      </c>
      <c r="G19" s="8" t="s">
        <v>90</v>
      </c>
      <c r="H19" s="8" t="s">
        <v>86</v>
      </c>
      <c r="I19" s="8" t="s">
        <v>12</v>
      </c>
      <c r="J19" s="9">
        <f>VLOOKUP(I19,M$3:N$37,2,FALSE)</f>
        <v>6</v>
      </c>
      <c r="K19" s="8">
        <v>8</v>
      </c>
      <c r="M19" s="23" t="s">
        <v>20</v>
      </c>
      <c r="N19" s="24">
        <v>17</v>
      </c>
      <c r="O19" s="23" t="s">
        <v>59</v>
      </c>
      <c r="P19" s="23" t="s">
        <v>18</v>
      </c>
      <c r="Q19" s="25">
        <v>0.4375</v>
      </c>
      <c r="R19" s="25">
        <v>0.5</v>
      </c>
      <c r="S19" s="26">
        <f t="shared" si="7"/>
        <v>6.25E-2</v>
      </c>
      <c r="T19" s="23" t="e">
        <f>COUNTIFS(I$2:I$358,M19,K$2:K$357,"&lt;99")</f>
        <v>#VALUE!</v>
      </c>
      <c r="U19" s="27" t="e">
        <f t="shared" si="6"/>
        <v>#VALUE!</v>
      </c>
    </row>
    <row r="20" spans="1:21" x14ac:dyDescent="0.25">
      <c r="A20" s="7" t="s">
        <v>183</v>
      </c>
      <c r="B20" s="7" t="s">
        <v>184</v>
      </c>
      <c r="C20" s="7" t="s">
        <v>63</v>
      </c>
      <c r="D20" s="31">
        <v>42443.263553240744</v>
      </c>
      <c r="E20" s="8" t="s">
        <v>1</v>
      </c>
      <c r="F20" s="8" t="s">
        <v>224</v>
      </c>
      <c r="G20" s="8" t="s">
        <v>90</v>
      </c>
      <c r="H20" s="8" t="s">
        <v>86</v>
      </c>
      <c r="I20" s="8" t="s">
        <v>12</v>
      </c>
      <c r="J20" s="9">
        <f>VLOOKUP(I20,M$3:N$37,2,FALSE)</f>
        <v>6</v>
      </c>
      <c r="K20" s="8">
        <v>9</v>
      </c>
      <c r="M20" s="11" t="s">
        <v>45</v>
      </c>
      <c r="N20" s="18">
        <v>18</v>
      </c>
      <c r="O20" s="11"/>
      <c r="P20" s="11" t="s">
        <v>18</v>
      </c>
      <c r="Q20" s="19">
        <v>0.5</v>
      </c>
      <c r="R20" s="19">
        <v>0.5625</v>
      </c>
      <c r="S20" s="20">
        <f t="shared" si="7"/>
        <v>6.25E-2</v>
      </c>
      <c r="T20" s="11" t="e">
        <f>COUNTIFS(I$2:I$358,M20,K$2:K$357,"&lt;99")</f>
        <v>#VALUE!</v>
      </c>
      <c r="U20" s="21" t="e">
        <f t="shared" si="6"/>
        <v>#VALUE!</v>
      </c>
    </row>
    <row r="21" spans="1:21" x14ac:dyDescent="0.25">
      <c r="A21" s="7" t="s">
        <v>102</v>
      </c>
      <c r="B21" s="7" t="s">
        <v>103</v>
      </c>
      <c r="C21" s="7" t="s">
        <v>0</v>
      </c>
      <c r="D21" s="31">
        <v>42437.354247685187</v>
      </c>
      <c r="E21" s="8" t="s">
        <v>1</v>
      </c>
      <c r="F21" s="8" t="s">
        <v>232</v>
      </c>
      <c r="G21" s="8" t="s">
        <v>90</v>
      </c>
      <c r="H21" s="8" t="s">
        <v>86</v>
      </c>
      <c r="I21" s="8" t="s">
        <v>12</v>
      </c>
      <c r="J21" s="9">
        <f>VLOOKUP(I21,M$3:N$37,2,FALSE)</f>
        <v>6</v>
      </c>
      <c r="K21" s="8">
        <v>10</v>
      </c>
      <c r="M21" s="23" t="s">
        <v>21</v>
      </c>
      <c r="N21" s="24">
        <v>19</v>
      </c>
      <c r="O21" s="23" t="s">
        <v>59</v>
      </c>
      <c r="P21" s="23" t="s">
        <v>18</v>
      </c>
      <c r="Q21" s="25">
        <v>0.5625</v>
      </c>
      <c r="R21" s="25">
        <v>0.625</v>
      </c>
      <c r="S21" s="26">
        <f t="shared" si="7"/>
        <v>6.25E-2</v>
      </c>
      <c r="T21" s="23" t="e">
        <f>COUNTIFS(I$2:I$358,M21,K$2:K$357,"&lt;99")</f>
        <v>#VALUE!</v>
      </c>
      <c r="U21" s="27" t="e">
        <f t="shared" si="6"/>
        <v>#VALUE!</v>
      </c>
    </row>
    <row r="22" spans="1:21" x14ac:dyDescent="0.25">
      <c r="A22" s="7" t="s">
        <v>248</v>
      </c>
      <c r="B22" s="7" t="s">
        <v>103</v>
      </c>
      <c r="C22" s="7" t="s">
        <v>0</v>
      </c>
      <c r="D22" s="31">
        <v>42443.648854166669</v>
      </c>
      <c r="E22" s="8" t="s">
        <v>1</v>
      </c>
      <c r="F22" s="8" t="s">
        <v>232</v>
      </c>
      <c r="G22" s="8" t="s">
        <v>90</v>
      </c>
      <c r="H22" s="8" t="s">
        <v>86</v>
      </c>
      <c r="I22" s="8" t="s">
        <v>12</v>
      </c>
      <c r="J22" s="9">
        <f>VLOOKUP(I22,M$3:N$37,2,FALSE)</f>
        <v>6</v>
      </c>
      <c r="K22" s="8">
        <v>11</v>
      </c>
      <c r="M22" s="23" t="s">
        <v>50</v>
      </c>
      <c r="N22" s="24">
        <v>20</v>
      </c>
      <c r="O22" s="23" t="s">
        <v>59</v>
      </c>
      <c r="P22" s="23" t="s">
        <v>18</v>
      </c>
      <c r="Q22" s="25">
        <v>0.64583333333333337</v>
      </c>
      <c r="R22" s="25">
        <v>0.70833333333333337</v>
      </c>
      <c r="S22" s="26">
        <f t="shared" si="7"/>
        <v>6.25E-2</v>
      </c>
      <c r="T22" s="23" t="e">
        <f>COUNTIFS(I$2:I$358,M22,K$2:K$357,"&lt;99")</f>
        <v>#VALUE!</v>
      </c>
      <c r="U22" s="27" t="e">
        <f t="shared" ref="U22" si="8">IF(T22&gt;0,S22/T22,0)</f>
        <v>#VALUE!</v>
      </c>
    </row>
    <row r="23" spans="1:21" x14ac:dyDescent="0.25">
      <c r="A23" s="7" t="s">
        <v>203</v>
      </c>
      <c r="B23" s="7" t="s">
        <v>204</v>
      </c>
      <c r="C23" s="7" t="s">
        <v>73</v>
      </c>
      <c r="D23" s="31">
        <v>42433.688599537039</v>
      </c>
      <c r="E23" s="8" t="s">
        <v>1</v>
      </c>
      <c r="F23" s="8" t="s">
        <v>87</v>
      </c>
      <c r="G23" s="8" t="s">
        <v>267</v>
      </c>
      <c r="H23" s="8" t="s">
        <v>72</v>
      </c>
      <c r="I23" s="8" t="s">
        <v>12</v>
      </c>
      <c r="J23" s="9">
        <f>VLOOKUP(I23,M$3:N$37,2,FALSE)</f>
        <v>6</v>
      </c>
      <c r="K23" s="8">
        <v>99</v>
      </c>
      <c r="M23" s="11" t="s">
        <v>44</v>
      </c>
      <c r="N23" s="18">
        <v>21</v>
      </c>
      <c r="O23" s="11"/>
      <c r="P23" s="11" t="s">
        <v>18</v>
      </c>
      <c r="Q23" s="19">
        <v>0.70833333333333337</v>
      </c>
      <c r="R23" s="19">
        <v>0.77083333333333337</v>
      </c>
      <c r="S23" s="20">
        <f t="shared" si="7"/>
        <v>6.25E-2</v>
      </c>
      <c r="T23" s="11" t="e">
        <f>COUNTIFS(I$2:I$358,M23,K$2:K$357,"&lt;99")</f>
        <v>#VALUE!</v>
      </c>
      <c r="U23" s="21" t="e">
        <f t="shared" ref="U23:U25" si="9">IF(T23&gt;0,S23/T23,0)</f>
        <v>#VALUE!</v>
      </c>
    </row>
    <row r="24" spans="1:21" x14ac:dyDescent="0.25">
      <c r="A24" s="7" t="s">
        <v>261</v>
      </c>
      <c r="B24" s="7" t="s">
        <v>204</v>
      </c>
      <c r="C24" s="7" t="s">
        <v>73</v>
      </c>
      <c r="D24" s="31">
        <v>42443.529687499999</v>
      </c>
      <c r="E24" s="8" t="s">
        <v>1</v>
      </c>
      <c r="F24" s="8" t="s">
        <v>87</v>
      </c>
      <c r="G24" s="8" t="s">
        <v>267</v>
      </c>
      <c r="H24" s="8" t="s">
        <v>72</v>
      </c>
      <c r="I24" s="8" t="s">
        <v>12</v>
      </c>
      <c r="J24" s="9">
        <f>VLOOKUP(I24,M$3:N$37,2,FALSE)</f>
        <v>6</v>
      </c>
      <c r="K24" s="8">
        <v>99</v>
      </c>
      <c r="M24" s="13" t="s">
        <v>78</v>
      </c>
      <c r="N24" s="14">
        <v>22</v>
      </c>
      <c r="O24" s="13"/>
      <c r="P24" s="13" t="s">
        <v>22</v>
      </c>
      <c r="Q24" s="15">
        <v>0.3125</v>
      </c>
      <c r="R24" s="15">
        <v>0.35416666666666669</v>
      </c>
      <c r="S24" s="16">
        <f t="shared" si="7"/>
        <v>4.1666666666666685E-2</v>
      </c>
      <c r="T24" s="13" t="e">
        <f>COUNTIFS(I$2:I$358,M24,K$2:K$357,"&lt;99")</f>
        <v>#VALUE!</v>
      </c>
      <c r="U24" s="17" t="e">
        <f t="shared" si="9"/>
        <v>#VALUE!</v>
      </c>
    </row>
    <row r="25" spans="1:21" x14ac:dyDescent="0.25">
      <c r="A25" s="7" t="s">
        <v>250</v>
      </c>
      <c r="B25" s="7" t="s">
        <v>182</v>
      </c>
      <c r="C25" s="7" t="s">
        <v>69</v>
      </c>
      <c r="D25" s="31">
        <v>42443.610162037039</v>
      </c>
      <c r="E25" s="8" t="s">
        <v>219</v>
      </c>
      <c r="F25" s="9" t="s">
        <v>67</v>
      </c>
      <c r="G25" s="8" t="s">
        <v>94</v>
      </c>
      <c r="H25" s="8" t="s">
        <v>86</v>
      </c>
      <c r="I25" s="8" t="s">
        <v>13</v>
      </c>
      <c r="J25" s="9">
        <f>VLOOKUP(I25,M$3:N$37,2,FALSE)</f>
        <v>7</v>
      </c>
      <c r="K25" s="8">
        <v>1</v>
      </c>
      <c r="M25" s="23" t="s">
        <v>24</v>
      </c>
      <c r="N25" s="24">
        <v>23</v>
      </c>
      <c r="O25" s="23" t="s">
        <v>220</v>
      </c>
      <c r="P25" s="23" t="s">
        <v>22</v>
      </c>
      <c r="Q25" s="25">
        <v>0.35416666666666669</v>
      </c>
      <c r="R25" s="25">
        <v>0.41666666666666669</v>
      </c>
      <c r="S25" s="26">
        <f t="shared" si="7"/>
        <v>6.25E-2</v>
      </c>
      <c r="T25" s="23" t="e">
        <f>COUNTIFS(I$2:I$358,M25,K$2:K$357,"&lt;99")</f>
        <v>#VALUE!</v>
      </c>
      <c r="U25" s="27" t="e">
        <f t="shared" si="9"/>
        <v>#VALUE!</v>
      </c>
    </row>
    <row r="26" spans="1:21" x14ac:dyDescent="0.25">
      <c r="A26" s="7" t="s">
        <v>214</v>
      </c>
      <c r="B26" s="7" t="s">
        <v>215</v>
      </c>
      <c r="C26" s="7" t="s">
        <v>0</v>
      </c>
      <c r="D26" s="31">
        <v>42401.006168981483</v>
      </c>
      <c r="E26" s="8" t="s">
        <v>244</v>
      </c>
      <c r="F26" s="8" t="s">
        <v>67</v>
      </c>
      <c r="G26" s="8" t="s">
        <v>88</v>
      </c>
      <c r="H26" s="8" t="s">
        <v>86</v>
      </c>
      <c r="I26" s="8" t="s">
        <v>13</v>
      </c>
      <c r="J26" s="9">
        <f>VLOOKUP(I26,M$3:N$37,2,FALSE)</f>
        <v>7</v>
      </c>
      <c r="K26" s="8">
        <v>2</v>
      </c>
      <c r="M26" s="23" t="s">
        <v>25</v>
      </c>
      <c r="N26" s="24">
        <v>24</v>
      </c>
      <c r="O26" s="23" t="s">
        <v>59</v>
      </c>
      <c r="P26" s="23" t="s">
        <v>22</v>
      </c>
      <c r="Q26" s="25">
        <v>0.4375</v>
      </c>
      <c r="R26" s="25">
        <v>0.5</v>
      </c>
      <c r="S26" s="26">
        <f t="shared" si="7"/>
        <v>6.25E-2</v>
      </c>
      <c r="T26" s="23" t="e">
        <f>COUNTIFS(I$2:I$358,M26,K$2:K$357,"&lt;99")</f>
        <v>#VALUE!</v>
      </c>
      <c r="U26" s="27" t="e">
        <f t="shared" ref="U26:U28" si="10">IF(T26&gt;0,S26/T26,0)</f>
        <v>#VALUE!</v>
      </c>
    </row>
    <row r="27" spans="1:21" x14ac:dyDescent="0.25">
      <c r="A27" s="7" t="s">
        <v>212</v>
      </c>
      <c r="B27" s="7" t="s">
        <v>213</v>
      </c>
      <c r="C27" s="7" t="s">
        <v>0</v>
      </c>
      <c r="D27" s="31">
        <v>42401.007523148146</v>
      </c>
      <c r="E27" s="8" t="s">
        <v>244</v>
      </c>
      <c r="F27" s="8" t="s">
        <v>67</v>
      </c>
      <c r="G27" s="8" t="s">
        <v>88</v>
      </c>
      <c r="H27" s="8" t="s">
        <v>86</v>
      </c>
      <c r="I27" s="8" t="s">
        <v>13</v>
      </c>
      <c r="J27" s="9">
        <f>VLOOKUP(I27,M$3:N$37,2,FALSE)</f>
        <v>7</v>
      </c>
      <c r="K27" s="8">
        <v>3</v>
      </c>
      <c r="M27" s="11" t="s">
        <v>51</v>
      </c>
      <c r="N27" s="18">
        <v>25</v>
      </c>
      <c r="O27" s="11"/>
      <c r="P27" s="11" t="s">
        <v>22</v>
      </c>
      <c r="Q27" s="19">
        <v>0.5</v>
      </c>
      <c r="R27" s="19">
        <v>0.5625</v>
      </c>
      <c r="S27" s="20">
        <f t="shared" si="7"/>
        <v>6.25E-2</v>
      </c>
      <c r="T27" s="11" t="e">
        <f>COUNTIFS(I$2:I$358,M27,K$2:K$357,"&lt;99")</f>
        <v>#VALUE!</v>
      </c>
      <c r="U27" s="21" t="e">
        <f t="shared" si="10"/>
        <v>#VALUE!</v>
      </c>
    </row>
    <row r="28" spans="1:21" x14ac:dyDescent="0.25">
      <c r="A28" s="7" t="s">
        <v>107</v>
      </c>
      <c r="B28" s="7" t="s">
        <v>108</v>
      </c>
      <c r="C28" s="7" t="s">
        <v>106</v>
      </c>
      <c r="D28" s="31">
        <v>42436.506493055553</v>
      </c>
      <c r="E28" s="8" t="s">
        <v>219</v>
      </c>
      <c r="F28" s="8" t="s">
        <v>67</v>
      </c>
      <c r="G28" s="8" t="s">
        <v>89</v>
      </c>
      <c r="H28" s="8" t="s">
        <v>86</v>
      </c>
      <c r="I28" s="8" t="s">
        <v>13</v>
      </c>
      <c r="J28" s="9">
        <f>VLOOKUP(I28,M$3:N$37,2,FALSE)</f>
        <v>7</v>
      </c>
      <c r="K28" s="8">
        <v>4</v>
      </c>
      <c r="M28" s="23" t="s">
        <v>26</v>
      </c>
      <c r="N28" s="24">
        <v>26</v>
      </c>
      <c r="O28" s="23" t="s">
        <v>59</v>
      </c>
      <c r="P28" s="23" t="s">
        <v>22</v>
      </c>
      <c r="Q28" s="25">
        <v>0.5625</v>
      </c>
      <c r="R28" s="25">
        <v>0.625</v>
      </c>
      <c r="S28" s="26">
        <f t="shared" si="7"/>
        <v>6.25E-2</v>
      </c>
      <c r="T28" s="23" t="e">
        <f>COUNTIFS(I$2:I$358,M28,K$2:K$357,"&lt;99")</f>
        <v>#VALUE!</v>
      </c>
      <c r="U28" s="27" t="e">
        <f t="shared" si="10"/>
        <v>#VALUE!</v>
      </c>
    </row>
    <row r="29" spans="1:21" x14ac:dyDescent="0.25">
      <c r="A29" s="7" t="s">
        <v>251</v>
      </c>
      <c r="B29" s="7" t="s">
        <v>105</v>
      </c>
      <c r="C29" s="7" t="s">
        <v>106</v>
      </c>
      <c r="D29" s="31">
        <v>42443.632199074076</v>
      </c>
      <c r="E29" s="8" t="s">
        <v>219</v>
      </c>
      <c r="F29" s="8" t="s">
        <v>67</v>
      </c>
      <c r="G29" s="8" t="s">
        <v>89</v>
      </c>
      <c r="H29" s="8" t="s">
        <v>86</v>
      </c>
      <c r="I29" s="8" t="s">
        <v>13</v>
      </c>
      <c r="J29" s="9">
        <f>VLOOKUP(I29,M$3:N$37,2,FALSE)</f>
        <v>7</v>
      </c>
      <c r="K29" s="8">
        <v>5</v>
      </c>
      <c r="M29" s="23" t="s">
        <v>46</v>
      </c>
      <c r="N29" s="24">
        <v>27</v>
      </c>
      <c r="O29" s="23" t="s">
        <v>57</v>
      </c>
      <c r="P29" s="23" t="s">
        <v>22</v>
      </c>
      <c r="Q29" s="25">
        <v>0.64583333333333337</v>
      </c>
      <c r="R29" s="25">
        <v>0.70833333333333337</v>
      </c>
      <c r="S29" s="26">
        <f t="shared" si="7"/>
        <v>6.25E-2</v>
      </c>
      <c r="T29" s="23" t="e">
        <f>COUNTIFS(I$2:I$358,M29,K$2:K$357,"&lt;99")</f>
        <v>#VALUE!</v>
      </c>
      <c r="U29" s="27" t="e">
        <f t="shared" ref="U29" si="11">IF(T29&gt;0,S29/T29,0)</f>
        <v>#VALUE!</v>
      </c>
    </row>
    <row r="30" spans="1:21" s="7" customFormat="1" x14ac:dyDescent="0.25">
      <c r="A30" s="7" t="s">
        <v>109</v>
      </c>
      <c r="B30" s="7" t="s">
        <v>110</v>
      </c>
      <c r="C30" s="7" t="s">
        <v>111</v>
      </c>
      <c r="D30" s="31">
        <v>42436.424490740741</v>
      </c>
      <c r="E30" s="8" t="s">
        <v>219</v>
      </c>
      <c r="F30" s="8" t="s">
        <v>67</v>
      </c>
      <c r="G30" s="8" t="s">
        <v>231</v>
      </c>
      <c r="H30" s="8" t="s">
        <v>86</v>
      </c>
      <c r="I30" s="8" t="s">
        <v>13</v>
      </c>
      <c r="J30" s="9">
        <f>VLOOKUP(I30,M$3:N$37,2,FALSE)</f>
        <v>7</v>
      </c>
      <c r="K30" s="8">
        <v>6</v>
      </c>
      <c r="M30" s="23" t="s">
        <v>47</v>
      </c>
      <c r="N30" s="24">
        <v>29</v>
      </c>
      <c r="O30" s="23" t="s">
        <v>59</v>
      </c>
      <c r="P30" s="23" t="s">
        <v>22</v>
      </c>
      <c r="Q30" s="25">
        <v>0.70833333333333337</v>
      </c>
      <c r="R30" s="25">
        <v>0.77083333333333337</v>
      </c>
      <c r="S30" s="26">
        <f t="shared" si="7"/>
        <v>6.25E-2</v>
      </c>
      <c r="T30" s="23" t="e">
        <f>COUNTIFS(I$2:I$358,M30,K$2:K$357,"&lt;99")</f>
        <v>#VALUE!</v>
      </c>
      <c r="U30" s="27" t="e">
        <f t="shared" si="1"/>
        <v>#VALUE!</v>
      </c>
    </row>
    <row r="31" spans="1:21" s="7" customFormat="1" x14ac:dyDescent="0.25">
      <c r="A31" s="7" t="s">
        <v>181</v>
      </c>
      <c r="B31" s="7" t="s">
        <v>182</v>
      </c>
      <c r="C31" s="7" t="s">
        <v>69</v>
      </c>
      <c r="D31" s="31">
        <v>42433.578784722224</v>
      </c>
      <c r="E31" s="8" t="s">
        <v>1</v>
      </c>
      <c r="F31" s="9" t="s">
        <v>67</v>
      </c>
      <c r="G31" s="8" t="s">
        <v>94</v>
      </c>
      <c r="H31" s="8" t="s">
        <v>86</v>
      </c>
      <c r="I31" s="8" t="s">
        <v>13</v>
      </c>
      <c r="J31" s="9">
        <f>VLOOKUP(I31,M$3:N$37,2,FALSE)</f>
        <v>7</v>
      </c>
      <c r="K31" s="8">
        <v>99</v>
      </c>
      <c r="M31" s="13" t="s">
        <v>79</v>
      </c>
      <c r="N31" s="14">
        <v>30</v>
      </c>
      <c r="O31" s="13"/>
      <c r="P31" s="13" t="s">
        <v>23</v>
      </c>
      <c r="Q31" s="15">
        <v>0.3125</v>
      </c>
      <c r="R31" s="15">
        <v>0.35416666666666669</v>
      </c>
      <c r="S31" s="16">
        <f t="shared" ref="S31:S37" si="12">R31-Q31</f>
        <v>4.1666666666666685E-2</v>
      </c>
      <c r="T31" s="13" t="e">
        <f>COUNTIFS(I$2:I$358,M31,K$2:K$357,"&lt;99")</f>
        <v>#VALUE!</v>
      </c>
      <c r="U31" s="17" t="e">
        <f t="shared" si="1"/>
        <v>#VALUE!</v>
      </c>
    </row>
    <row r="32" spans="1:21" x14ac:dyDescent="0.25">
      <c r="A32" s="7" t="s">
        <v>104</v>
      </c>
      <c r="B32" s="7" t="s">
        <v>105</v>
      </c>
      <c r="C32" s="7" t="s">
        <v>106</v>
      </c>
      <c r="D32" s="31">
        <v>42436.509872685187</v>
      </c>
      <c r="E32" s="8" t="s">
        <v>1</v>
      </c>
      <c r="F32" s="8" t="s">
        <v>67</v>
      </c>
      <c r="G32" s="8" t="s">
        <v>89</v>
      </c>
      <c r="H32" s="8" t="s">
        <v>86</v>
      </c>
      <c r="I32" s="8" t="s">
        <v>13</v>
      </c>
      <c r="J32" s="9">
        <f>VLOOKUP(I32,M$3:N$37,2,FALSE)</f>
        <v>7</v>
      </c>
      <c r="K32" s="8">
        <v>99</v>
      </c>
      <c r="M32" s="23" t="s">
        <v>27</v>
      </c>
      <c r="N32" s="24">
        <v>31</v>
      </c>
      <c r="O32" s="23" t="s">
        <v>59</v>
      </c>
      <c r="P32" s="23" t="s">
        <v>23</v>
      </c>
      <c r="Q32" s="25">
        <v>0.35416666666666669</v>
      </c>
      <c r="R32" s="25">
        <v>0.41666666666666669</v>
      </c>
      <c r="S32" s="26">
        <f t="shared" si="12"/>
        <v>6.25E-2</v>
      </c>
      <c r="T32" s="23" t="e">
        <f>COUNTIFS(I$2:I$358,M32,K$2:K$357,"&lt;99")</f>
        <v>#VALUE!</v>
      </c>
      <c r="U32" s="27" t="e">
        <f t="shared" si="1"/>
        <v>#VALUE!</v>
      </c>
    </row>
    <row r="33" spans="1:21" s="7" customFormat="1" x14ac:dyDescent="0.25">
      <c r="A33" s="10" t="s">
        <v>233</v>
      </c>
      <c r="B33" s="10" t="s">
        <v>235</v>
      </c>
      <c r="C33" s="10" t="s">
        <v>234</v>
      </c>
      <c r="D33" s="31">
        <v>42429.125</v>
      </c>
      <c r="E33" s="8" t="s">
        <v>1</v>
      </c>
      <c r="F33" s="8" t="s">
        <v>264</v>
      </c>
      <c r="G33" s="8" t="s">
        <v>81</v>
      </c>
      <c r="H33" s="8" t="s">
        <v>91</v>
      </c>
      <c r="I33" s="8" t="s">
        <v>15</v>
      </c>
      <c r="J33" s="8">
        <f>VLOOKUP(I33,M$3:N$37,2,FALSE)</f>
        <v>9</v>
      </c>
      <c r="K33" s="8">
        <v>1</v>
      </c>
      <c r="M33" s="11" t="s">
        <v>28</v>
      </c>
      <c r="N33" s="18">
        <v>32</v>
      </c>
      <c r="O33" s="11"/>
      <c r="P33" s="11" t="s">
        <v>23</v>
      </c>
      <c r="Q33" s="19">
        <v>0.4375</v>
      </c>
      <c r="R33" s="19">
        <v>0.5</v>
      </c>
      <c r="S33" s="20">
        <f t="shared" si="12"/>
        <v>6.25E-2</v>
      </c>
      <c r="T33" s="11" t="e">
        <f>COUNTIFS(I$2:I$358,M33,K$2:K$357,"&lt;99")</f>
        <v>#VALUE!</v>
      </c>
      <c r="U33" s="21" t="e">
        <f t="shared" si="1"/>
        <v>#VALUE!</v>
      </c>
    </row>
    <row r="34" spans="1:21" s="7" customFormat="1" x14ac:dyDescent="0.25">
      <c r="A34" s="7" t="s">
        <v>262</v>
      </c>
      <c r="B34" s="7" t="s">
        <v>152</v>
      </c>
      <c r="C34" s="7" t="s">
        <v>64</v>
      </c>
      <c r="D34" s="31"/>
      <c r="E34" s="8" t="s">
        <v>1</v>
      </c>
      <c r="F34" s="8" t="s">
        <v>223</v>
      </c>
      <c r="G34" s="8" t="s">
        <v>89</v>
      </c>
      <c r="H34" s="8" t="s">
        <v>86</v>
      </c>
      <c r="I34" s="8" t="s">
        <v>15</v>
      </c>
      <c r="J34" s="9">
        <f>VLOOKUP(I34,M$3:N$37,2,FALSE)</f>
        <v>9</v>
      </c>
      <c r="K34" s="8">
        <v>2</v>
      </c>
      <c r="M34" s="11" t="s">
        <v>55</v>
      </c>
      <c r="N34" s="18">
        <v>33</v>
      </c>
      <c r="O34" s="11"/>
      <c r="P34" s="11" t="s">
        <v>23</v>
      </c>
      <c r="Q34" s="19">
        <v>0.5</v>
      </c>
      <c r="R34" s="19">
        <v>0.5625</v>
      </c>
      <c r="S34" s="20">
        <f t="shared" si="12"/>
        <v>6.25E-2</v>
      </c>
      <c r="T34" s="11" t="e">
        <f>COUNTIFS(I$2:I$358,M34,K$2:K$357,"&lt;99")</f>
        <v>#VALUE!</v>
      </c>
      <c r="U34" s="21" t="e">
        <f t="shared" ref="U34:U37" si="13">IF(T34&gt;0,S34/T34,0)</f>
        <v>#VALUE!</v>
      </c>
    </row>
    <row r="35" spans="1:21" s="7" customFormat="1" x14ac:dyDescent="0.25">
      <c r="A35" s="7" t="s">
        <v>151</v>
      </c>
      <c r="B35" s="7" t="s">
        <v>152</v>
      </c>
      <c r="C35" s="7" t="s">
        <v>64</v>
      </c>
      <c r="D35" s="31">
        <v>42435.649444444447</v>
      </c>
      <c r="E35" s="8" t="s">
        <v>1</v>
      </c>
      <c r="F35" s="8" t="s">
        <v>223</v>
      </c>
      <c r="G35" s="8" t="s">
        <v>89</v>
      </c>
      <c r="H35" s="8" t="s">
        <v>86</v>
      </c>
      <c r="I35" s="8" t="s">
        <v>15</v>
      </c>
      <c r="J35" s="9">
        <f>VLOOKUP(I35,M$3:N$37,2,FALSE)</f>
        <v>9</v>
      </c>
      <c r="K35" s="8">
        <v>99</v>
      </c>
      <c r="M35" s="11" t="s">
        <v>29</v>
      </c>
      <c r="N35" s="18">
        <v>34</v>
      </c>
      <c r="O35" s="11"/>
      <c r="P35" s="11" t="s">
        <v>23</v>
      </c>
      <c r="Q35" s="19">
        <v>0.5625</v>
      </c>
      <c r="R35" s="19">
        <v>0.625</v>
      </c>
      <c r="S35" s="20">
        <f t="shared" si="12"/>
        <v>6.25E-2</v>
      </c>
      <c r="T35" s="11" t="e">
        <f>COUNTIFS(I$2:I$358,M35,K$2:K$357,"&lt;99")</f>
        <v>#VALUE!</v>
      </c>
      <c r="U35" s="21" t="e">
        <f t="shared" si="13"/>
        <v>#VALUE!</v>
      </c>
    </row>
    <row r="36" spans="1:21" s="7" customFormat="1" x14ac:dyDescent="0.25">
      <c r="A36" s="7" t="s">
        <v>178</v>
      </c>
      <c r="B36" s="7" t="s">
        <v>179</v>
      </c>
      <c r="C36" s="7" t="s">
        <v>0</v>
      </c>
      <c r="D36" s="31">
        <v>42439.335011574076</v>
      </c>
      <c r="E36" s="8" t="s">
        <v>1</v>
      </c>
      <c r="F36" s="9" t="s">
        <v>98</v>
      </c>
      <c r="G36" s="8" t="s">
        <v>97</v>
      </c>
      <c r="H36" s="8" t="s">
        <v>86</v>
      </c>
      <c r="I36" s="8" t="s">
        <v>16</v>
      </c>
      <c r="J36" s="9">
        <f>VLOOKUP(I36,M$3:N$37,2,FALSE)</f>
        <v>10</v>
      </c>
      <c r="K36" s="8">
        <v>1</v>
      </c>
      <c r="M36" s="11" t="s">
        <v>53</v>
      </c>
      <c r="N36" s="18">
        <v>35</v>
      </c>
      <c r="O36" s="11"/>
      <c r="P36" s="11" t="s">
        <v>23</v>
      </c>
      <c r="Q36" s="19">
        <v>0.64583333333333337</v>
      </c>
      <c r="R36" s="19">
        <v>0.70833333333333337</v>
      </c>
      <c r="S36" s="20">
        <f t="shared" si="12"/>
        <v>6.25E-2</v>
      </c>
      <c r="T36" s="11" t="e">
        <f>COUNTIFS(I$2:I$358,M36,K$2:K$357,"&lt;99")</f>
        <v>#VALUE!</v>
      </c>
      <c r="U36" s="21" t="e">
        <f t="shared" si="13"/>
        <v>#VALUE!</v>
      </c>
    </row>
    <row r="37" spans="1:21" s="7" customFormat="1" x14ac:dyDescent="0.25">
      <c r="A37" s="7" t="s">
        <v>176</v>
      </c>
      <c r="B37" s="7" t="s">
        <v>177</v>
      </c>
      <c r="C37" s="7" t="s">
        <v>0</v>
      </c>
      <c r="D37" s="31">
        <v>42436.308240740742</v>
      </c>
      <c r="E37" s="8" t="s">
        <v>1</v>
      </c>
      <c r="F37" s="9" t="s">
        <v>98</v>
      </c>
      <c r="G37" s="8" t="s">
        <v>97</v>
      </c>
      <c r="H37" s="8" t="s">
        <v>86</v>
      </c>
      <c r="I37" s="8" t="s">
        <v>16</v>
      </c>
      <c r="J37" s="9">
        <f>VLOOKUP(I37,M$3:N$37,2,FALSE)</f>
        <v>10</v>
      </c>
      <c r="K37" s="8">
        <v>2</v>
      </c>
      <c r="M37" s="12" t="s">
        <v>54</v>
      </c>
      <c r="N37" s="22">
        <v>36</v>
      </c>
      <c r="O37" s="12"/>
      <c r="P37" s="12" t="s">
        <v>23</v>
      </c>
      <c r="Q37" s="29">
        <v>0.70833333333333337</v>
      </c>
      <c r="R37" s="29">
        <v>0.77083333333333337</v>
      </c>
      <c r="S37" s="30">
        <f t="shared" si="12"/>
        <v>6.25E-2</v>
      </c>
      <c r="T37" s="12" t="e">
        <f>COUNTIFS(I$2:I$358,M37,K$2:K$357,"&lt;99")</f>
        <v>#VALUE!</v>
      </c>
      <c r="U37" s="28" t="e">
        <f t="shared" si="13"/>
        <v>#VALUE!</v>
      </c>
    </row>
    <row r="38" spans="1:21" x14ac:dyDescent="0.25">
      <c r="A38" s="7" t="s">
        <v>174</v>
      </c>
      <c r="B38" s="7" t="s">
        <v>175</v>
      </c>
      <c r="C38" s="7" t="s">
        <v>0</v>
      </c>
      <c r="D38" s="31">
        <v>42436.183240740742</v>
      </c>
      <c r="E38" s="8" t="s">
        <v>1</v>
      </c>
      <c r="F38" s="9" t="s">
        <v>98</v>
      </c>
      <c r="G38" s="8" t="s">
        <v>96</v>
      </c>
      <c r="H38" s="8" t="s">
        <v>86</v>
      </c>
      <c r="I38" s="8" t="s">
        <v>16</v>
      </c>
      <c r="J38" s="9">
        <f>VLOOKUP(I38,M$3:N$37,2,FALSE)</f>
        <v>10</v>
      </c>
      <c r="K38" s="8">
        <v>3</v>
      </c>
    </row>
    <row r="39" spans="1:21" s="7" customFormat="1" x14ac:dyDescent="0.25">
      <c r="A39" s="7" t="s">
        <v>265</v>
      </c>
      <c r="B39" s="7" t="s">
        <v>206</v>
      </c>
      <c r="C39" s="7" t="s">
        <v>207</v>
      </c>
      <c r="D39" s="31"/>
      <c r="E39" s="8" t="s">
        <v>1</v>
      </c>
      <c r="F39" s="8" t="s">
        <v>68</v>
      </c>
      <c r="G39" s="8" t="s">
        <v>88</v>
      </c>
      <c r="H39" s="8" t="s">
        <v>86</v>
      </c>
      <c r="I39" s="8" t="s">
        <v>16</v>
      </c>
      <c r="J39" s="9">
        <f>VLOOKUP(I39,M$3:N$37,2,FALSE)</f>
        <v>10</v>
      </c>
      <c r="K39" s="8">
        <v>4</v>
      </c>
    </row>
    <row r="40" spans="1:21" s="7" customFormat="1" x14ac:dyDescent="0.25">
      <c r="A40" s="7" t="s">
        <v>210</v>
      </c>
      <c r="B40" s="7" t="s">
        <v>211</v>
      </c>
      <c r="C40" s="7" t="s">
        <v>74</v>
      </c>
      <c r="D40" s="31">
        <v>42405.179131944446</v>
      </c>
      <c r="E40" s="8" t="s">
        <v>1</v>
      </c>
      <c r="F40" s="8" t="s">
        <v>223</v>
      </c>
      <c r="G40" s="8" t="s">
        <v>89</v>
      </c>
      <c r="H40" s="8" t="s">
        <v>86</v>
      </c>
      <c r="I40" s="8" t="s">
        <v>16</v>
      </c>
      <c r="J40" s="9">
        <f>VLOOKUP(I40,M$3:N$37,2,FALSE)</f>
        <v>10</v>
      </c>
      <c r="K40" s="8">
        <v>5</v>
      </c>
    </row>
    <row r="41" spans="1:21" x14ac:dyDescent="0.25">
      <c r="A41" s="7" t="s">
        <v>208</v>
      </c>
      <c r="B41" s="7" t="s">
        <v>209</v>
      </c>
      <c r="C41" s="7" t="s">
        <v>74</v>
      </c>
      <c r="D41" s="31">
        <v>42405.180254629631</v>
      </c>
      <c r="E41" s="8" t="s">
        <v>1</v>
      </c>
      <c r="F41" s="8" t="s">
        <v>223</v>
      </c>
      <c r="G41" s="8" t="s">
        <v>89</v>
      </c>
      <c r="H41" s="8" t="s">
        <v>86</v>
      </c>
      <c r="I41" s="8" t="s">
        <v>16</v>
      </c>
      <c r="J41" s="9">
        <f>VLOOKUP(I41,M$3:N$37,2,FALSE)</f>
        <v>10</v>
      </c>
      <c r="K41" s="8">
        <v>6</v>
      </c>
    </row>
    <row r="42" spans="1:21" x14ac:dyDescent="0.25">
      <c r="A42" s="7" t="s">
        <v>172</v>
      </c>
      <c r="B42" s="7" t="s">
        <v>173</v>
      </c>
      <c r="C42" s="7" t="s">
        <v>0</v>
      </c>
      <c r="D42" s="31">
        <v>42436.184293981481</v>
      </c>
      <c r="E42" s="8" t="s">
        <v>1</v>
      </c>
      <c r="F42" s="8" t="s">
        <v>223</v>
      </c>
      <c r="G42" s="8" t="s">
        <v>88</v>
      </c>
      <c r="H42" s="8" t="s">
        <v>86</v>
      </c>
      <c r="I42" s="8" t="s">
        <v>16</v>
      </c>
      <c r="J42" s="9">
        <f>VLOOKUP(I42,M$3:N$37,2,FALSE)</f>
        <v>10</v>
      </c>
      <c r="K42" s="8">
        <v>7</v>
      </c>
    </row>
    <row r="43" spans="1:21" x14ac:dyDescent="0.25">
      <c r="A43" s="7" t="s">
        <v>170</v>
      </c>
      <c r="B43" s="7" t="s">
        <v>171</v>
      </c>
      <c r="C43" s="7" t="s">
        <v>0</v>
      </c>
      <c r="D43" s="31">
        <v>42436.184537037036</v>
      </c>
      <c r="E43" s="8" t="s">
        <v>1</v>
      </c>
      <c r="F43" s="8" t="s">
        <v>223</v>
      </c>
      <c r="G43" s="8" t="s">
        <v>88</v>
      </c>
      <c r="H43" s="8" t="s">
        <v>86</v>
      </c>
      <c r="I43" s="8" t="s">
        <v>16</v>
      </c>
      <c r="J43" s="9">
        <f>VLOOKUP(I43,M$3:N$37,2,FALSE)</f>
        <v>10</v>
      </c>
      <c r="K43" s="8">
        <v>8</v>
      </c>
    </row>
    <row r="44" spans="1:21" x14ac:dyDescent="0.25">
      <c r="A44" s="7" t="s">
        <v>116</v>
      </c>
      <c r="B44" s="7" t="s">
        <v>117</v>
      </c>
      <c r="C44" s="7" t="s">
        <v>63</v>
      </c>
      <c r="D44" s="31">
        <v>42436.286215277774</v>
      </c>
      <c r="E44" s="8" t="s">
        <v>1</v>
      </c>
      <c r="F44" s="8" t="s">
        <v>92</v>
      </c>
      <c r="G44" s="8" t="s">
        <v>88</v>
      </c>
      <c r="H44" s="8" t="s">
        <v>72</v>
      </c>
      <c r="I44" s="8" t="s">
        <v>16</v>
      </c>
      <c r="J44" s="9">
        <f>VLOOKUP(I44,M$3:N$37,2,FALSE)</f>
        <v>10</v>
      </c>
      <c r="K44" s="8">
        <v>9</v>
      </c>
    </row>
    <row r="45" spans="1:21" x14ac:dyDescent="0.25">
      <c r="A45" s="7" t="s">
        <v>114</v>
      </c>
      <c r="B45" s="7" t="s">
        <v>115</v>
      </c>
      <c r="C45" s="7" t="s">
        <v>63</v>
      </c>
      <c r="D45" s="31">
        <v>42436.287708333337</v>
      </c>
      <c r="E45" s="8" t="s">
        <v>1</v>
      </c>
      <c r="F45" s="8" t="s">
        <v>92</v>
      </c>
      <c r="G45" s="8" t="s">
        <v>88</v>
      </c>
      <c r="H45" s="8" t="s">
        <v>72</v>
      </c>
      <c r="I45" s="8" t="s">
        <v>16</v>
      </c>
      <c r="J45" s="9">
        <f>VLOOKUP(I45,M$3:N$37,2,FALSE)</f>
        <v>10</v>
      </c>
      <c r="K45" s="8">
        <v>10</v>
      </c>
    </row>
    <row r="46" spans="1:21" x14ac:dyDescent="0.25">
      <c r="A46" s="7" t="s">
        <v>112</v>
      </c>
      <c r="B46" s="7" t="s">
        <v>113</v>
      </c>
      <c r="C46" s="7" t="s">
        <v>63</v>
      </c>
      <c r="D46" s="31">
        <v>42436.289293981485</v>
      </c>
      <c r="E46" s="8" t="s">
        <v>1</v>
      </c>
      <c r="F46" s="8" t="s">
        <v>92</v>
      </c>
      <c r="G46" s="8" t="s">
        <v>88</v>
      </c>
      <c r="H46" s="8" t="s">
        <v>72</v>
      </c>
      <c r="I46" s="8" t="s">
        <v>16</v>
      </c>
      <c r="J46" s="9">
        <f>VLOOKUP(I46,M$3:N$37,2,FALSE)</f>
        <v>10</v>
      </c>
      <c r="K46" s="8">
        <v>11</v>
      </c>
    </row>
    <row r="47" spans="1:21" x14ac:dyDescent="0.25">
      <c r="A47" s="7" t="s">
        <v>180</v>
      </c>
      <c r="B47" s="7" t="s">
        <v>179</v>
      </c>
      <c r="C47" s="7" t="s">
        <v>0</v>
      </c>
      <c r="D47" s="31">
        <v>42436.182534722226</v>
      </c>
      <c r="E47" s="8" t="s">
        <v>1</v>
      </c>
      <c r="F47" s="9" t="s">
        <v>98</v>
      </c>
      <c r="G47" s="8" t="s">
        <v>97</v>
      </c>
      <c r="H47" s="8" t="s">
        <v>86</v>
      </c>
      <c r="I47" s="8" t="s">
        <v>16</v>
      </c>
      <c r="J47" s="9">
        <f>VLOOKUP(I47,M$3:N$37,2,FALSE)</f>
        <v>10</v>
      </c>
      <c r="K47" s="8">
        <v>99</v>
      </c>
    </row>
    <row r="48" spans="1:21" s="7" customFormat="1" x14ac:dyDescent="0.25">
      <c r="A48" s="7" t="s">
        <v>205</v>
      </c>
      <c r="B48" s="7" t="s">
        <v>206</v>
      </c>
      <c r="C48" s="7" t="s">
        <v>207</v>
      </c>
      <c r="D48" s="31">
        <v>42424.108865740738</v>
      </c>
      <c r="E48" s="8" t="s">
        <v>1</v>
      </c>
      <c r="F48" s="8" t="s">
        <v>68</v>
      </c>
      <c r="G48" s="8" t="s">
        <v>88</v>
      </c>
      <c r="H48" s="8" t="s">
        <v>86</v>
      </c>
      <c r="I48" s="8" t="s">
        <v>16</v>
      </c>
      <c r="J48" s="9">
        <f>VLOOKUP(I48,M$3:N$37,2,FALSE)</f>
        <v>10</v>
      </c>
      <c r="K48" s="8">
        <v>99</v>
      </c>
    </row>
    <row r="49" spans="1:11" x14ac:dyDescent="0.25">
      <c r="A49" s="7" t="s">
        <v>252</v>
      </c>
      <c r="B49" s="7" t="s">
        <v>253</v>
      </c>
      <c r="C49" s="7" t="s">
        <v>70</v>
      </c>
      <c r="D49" s="31">
        <v>42443.884247685186</v>
      </c>
      <c r="E49" s="8" t="s">
        <v>1</v>
      </c>
      <c r="F49" s="8" t="s">
        <v>87</v>
      </c>
      <c r="G49" s="8" t="s">
        <v>267</v>
      </c>
      <c r="H49" s="8" t="s">
        <v>72</v>
      </c>
      <c r="I49" s="8" t="s">
        <v>42</v>
      </c>
      <c r="J49" s="9">
        <f>VLOOKUP(I49,M$3:N$37,2,FALSE)</f>
        <v>13</v>
      </c>
      <c r="K49" s="8">
        <v>1</v>
      </c>
    </row>
    <row r="50" spans="1:11" s="7" customFormat="1" x14ac:dyDescent="0.25">
      <c r="A50" s="7" t="s">
        <v>257</v>
      </c>
      <c r="B50" s="7" t="s">
        <v>148</v>
      </c>
      <c r="C50" s="7" t="s">
        <v>64</v>
      </c>
      <c r="D50" s="31">
        <v>42442.91605324074</v>
      </c>
      <c r="E50" s="8" t="s">
        <v>1</v>
      </c>
      <c r="F50" s="8" t="s">
        <v>224</v>
      </c>
      <c r="G50" s="8" t="s">
        <v>90</v>
      </c>
      <c r="H50" s="8" t="s">
        <v>86</v>
      </c>
      <c r="I50" s="8" t="s">
        <v>42</v>
      </c>
      <c r="J50" s="9">
        <f>VLOOKUP(I50,M$3:N$37,2,FALSE)</f>
        <v>13</v>
      </c>
      <c r="K50" s="8">
        <v>2</v>
      </c>
    </row>
    <row r="51" spans="1:11" x14ac:dyDescent="0.25">
      <c r="A51" s="7" t="s">
        <v>256</v>
      </c>
      <c r="B51" s="7" t="s">
        <v>146</v>
      </c>
      <c r="C51" s="7" t="s">
        <v>64</v>
      </c>
      <c r="D51" s="31">
        <v>42442.916435185187</v>
      </c>
      <c r="E51" s="8" t="s">
        <v>1</v>
      </c>
      <c r="F51" s="8" t="s">
        <v>224</v>
      </c>
      <c r="G51" s="8" t="s">
        <v>90</v>
      </c>
      <c r="H51" s="8" t="s">
        <v>86</v>
      </c>
      <c r="I51" s="8" t="s">
        <v>42</v>
      </c>
      <c r="J51" s="9">
        <f>VLOOKUP(I51,M$3:N$37,2,FALSE)</f>
        <v>13</v>
      </c>
      <c r="K51" s="8">
        <v>3</v>
      </c>
    </row>
    <row r="52" spans="1:11" x14ac:dyDescent="0.25">
      <c r="A52" s="7" t="s">
        <v>100</v>
      </c>
      <c r="B52" s="7" t="s">
        <v>101</v>
      </c>
      <c r="C52" s="7" t="s">
        <v>60</v>
      </c>
      <c r="D52" s="31">
        <v>42440.536620370367</v>
      </c>
      <c r="E52" s="8" t="s">
        <v>1</v>
      </c>
      <c r="F52" s="8" t="s">
        <v>224</v>
      </c>
      <c r="G52" s="8" t="s">
        <v>90</v>
      </c>
      <c r="H52" s="8" t="s">
        <v>86</v>
      </c>
      <c r="I52" s="8" t="s">
        <v>42</v>
      </c>
      <c r="J52" s="9">
        <f>VLOOKUP(I52,M$3:N$37,2,FALSE)</f>
        <v>13</v>
      </c>
      <c r="K52" s="8">
        <v>4</v>
      </c>
    </row>
    <row r="53" spans="1:11" x14ac:dyDescent="0.25">
      <c r="A53" s="7" t="s">
        <v>249</v>
      </c>
      <c r="B53" s="7" t="s">
        <v>184</v>
      </c>
      <c r="C53" s="7" t="s">
        <v>63</v>
      </c>
      <c r="D53" s="31">
        <v>42443.659942129627</v>
      </c>
      <c r="E53" s="8" t="s">
        <v>1</v>
      </c>
      <c r="F53" s="8" t="s">
        <v>224</v>
      </c>
      <c r="G53" s="8" t="s">
        <v>90</v>
      </c>
      <c r="H53" s="8" t="s">
        <v>86</v>
      </c>
      <c r="I53" s="8" t="s">
        <v>42</v>
      </c>
      <c r="J53" s="9">
        <f>VLOOKUP(I53,M$3:N$37,2,FALSE)</f>
        <v>13</v>
      </c>
      <c r="K53" s="8">
        <v>5</v>
      </c>
    </row>
    <row r="54" spans="1:11" x14ac:dyDescent="0.25">
      <c r="A54" s="7" t="s">
        <v>254</v>
      </c>
      <c r="B54" s="7" t="s">
        <v>255</v>
      </c>
      <c r="C54" s="7" t="s">
        <v>0</v>
      </c>
      <c r="D54" s="31">
        <v>42443.593148148146</v>
      </c>
      <c r="E54" s="8" t="s">
        <v>1</v>
      </c>
      <c r="F54" s="8" t="s">
        <v>263</v>
      </c>
      <c r="G54" s="8" t="s">
        <v>88</v>
      </c>
      <c r="H54" s="8" t="s">
        <v>72</v>
      </c>
      <c r="I54" s="8" t="s">
        <v>42</v>
      </c>
      <c r="J54" s="9">
        <f>VLOOKUP(I54,M$3:N$37,2,FALSE)</f>
        <v>13</v>
      </c>
      <c r="K54" s="8">
        <v>6</v>
      </c>
    </row>
    <row r="55" spans="1:11" x14ac:dyDescent="0.25">
      <c r="A55" s="7" t="s">
        <v>143</v>
      </c>
      <c r="B55" s="7" t="s">
        <v>144</v>
      </c>
      <c r="C55" s="7" t="s">
        <v>64</v>
      </c>
      <c r="D55" s="31">
        <v>42436.083449074074</v>
      </c>
      <c r="E55" s="8" t="s">
        <v>1</v>
      </c>
      <c r="F55" s="8" t="s">
        <v>228</v>
      </c>
      <c r="G55" s="8" t="s">
        <v>88</v>
      </c>
      <c r="H55" s="8" t="s">
        <v>86</v>
      </c>
      <c r="I55" s="8" t="s">
        <v>42</v>
      </c>
      <c r="J55" s="9">
        <f>VLOOKUP(I55,M$3:N$37,2,FALSE)</f>
        <v>13</v>
      </c>
      <c r="K55" s="8">
        <v>7</v>
      </c>
    </row>
    <row r="56" spans="1:11" x14ac:dyDescent="0.25">
      <c r="A56" s="7" t="s">
        <v>153</v>
      </c>
      <c r="B56" s="7" t="s">
        <v>154</v>
      </c>
      <c r="C56" s="7" t="s">
        <v>65</v>
      </c>
      <c r="D56" s="31">
        <v>42436.526006944441</v>
      </c>
      <c r="E56" s="8" t="s">
        <v>1</v>
      </c>
      <c r="F56" s="8" t="s">
        <v>227</v>
      </c>
      <c r="G56" s="8" t="s">
        <v>88</v>
      </c>
      <c r="H56" s="8" t="s">
        <v>86</v>
      </c>
      <c r="I56" s="8" t="s">
        <v>42</v>
      </c>
      <c r="J56" s="9">
        <f>VLOOKUP(I56,M$3:N$37,2,FALSE)</f>
        <v>13</v>
      </c>
      <c r="K56" s="8">
        <v>8</v>
      </c>
    </row>
    <row r="57" spans="1:11" x14ac:dyDescent="0.25">
      <c r="A57" s="7" t="s">
        <v>127</v>
      </c>
      <c r="B57" s="7" t="s">
        <v>128</v>
      </c>
      <c r="C57" s="7" t="s">
        <v>0</v>
      </c>
      <c r="D57" s="31">
        <v>42436.267337962963</v>
      </c>
      <c r="E57" s="8" t="s">
        <v>1</v>
      </c>
      <c r="F57" s="8" t="s">
        <v>229</v>
      </c>
      <c r="G57" s="8" t="s">
        <v>88</v>
      </c>
      <c r="H57" s="8" t="s">
        <v>86</v>
      </c>
      <c r="I57" s="8" t="s">
        <v>42</v>
      </c>
      <c r="J57" s="9">
        <f>VLOOKUP(I57,M$3:N$37,2,FALSE)</f>
        <v>13</v>
      </c>
      <c r="K57" s="8">
        <v>9</v>
      </c>
    </row>
    <row r="58" spans="1:11" s="7" customFormat="1" x14ac:dyDescent="0.25">
      <c r="A58" s="7" t="s">
        <v>125</v>
      </c>
      <c r="B58" s="7" t="s">
        <v>126</v>
      </c>
      <c r="C58" s="7" t="s">
        <v>0</v>
      </c>
      <c r="D58" s="31">
        <v>42436.269224537034</v>
      </c>
      <c r="E58" s="8" t="s">
        <v>1</v>
      </c>
      <c r="F58" s="8" t="s">
        <v>229</v>
      </c>
      <c r="G58" s="8" t="s">
        <v>88</v>
      </c>
      <c r="H58" s="8" t="s">
        <v>86</v>
      </c>
      <c r="I58" s="8" t="s">
        <v>42</v>
      </c>
      <c r="J58" s="9">
        <f>VLOOKUP(I58,M$3:N$37,2,FALSE)</f>
        <v>13</v>
      </c>
      <c r="K58" s="8">
        <v>10</v>
      </c>
    </row>
    <row r="59" spans="1:11" s="7" customFormat="1" x14ac:dyDescent="0.25">
      <c r="A59" s="7" t="s">
        <v>156</v>
      </c>
      <c r="B59" s="7" t="s">
        <v>157</v>
      </c>
      <c r="C59" s="7" t="s">
        <v>158</v>
      </c>
      <c r="D59" s="31">
        <v>42435.356134259258</v>
      </c>
      <c r="E59" s="8" t="s">
        <v>1</v>
      </c>
      <c r="F59" s="8" t="s">
        <v>223</v>
      </c>
      <c r="G59" s="8" t="s">
        <v>88</v>
      </c>
      <c r="H59" s="8" t="s">
        <v>86</v>
      </c>
      <c r="I59" s="8" t="s">
        <v>42</v>
      </c>
      <c r="J59" s="9">
        <f>VLOOKUP(I59,M$3:N$37,2,FALSE)</f>
        <v>13</v>
      </c>
      <c r="K59" s="8">
        <v>11</v>
      </c>
    </row>
    <row r="60" spans="1:11" s="7" customFormat="1" x14ac:dyDescent="0.25">
      <c r="A60" s="7" t="s">
        <v>147</v>
      </c>
      <c r="B60" s="7" t="s">
        <v>148</v>
      </c>
      <c r="C60" s="7" t="s">
        <v>64</v>
      </c>
      <c r="D60" s="31">
        <v>42436.031435185185</v>
      </c>
      <c r="E60" s="8" t="s">
        <v>1</v>
      </c>
      <c r="F60" s="8" t="s">
        <v>224</v>
      </c>
      <c r="G60" s="8" t="s">
        <v>90</v>
      </c>
      <c r="H60" s="8" t="s">
        <v>86</v>
      </c>
      <c r="I60" s="8" t="s">
        <v>42</v>
      </c>
      <c r="J60" s="9">
        <f>VLOOKUP(I60,M$3:N$37,2,FALSE)</f>
        <v>13</v>
      </c>
      <c r="K60" s="8">
        <v>99</v>
      </c>
    </row>
    <row r="61" spans="1:11" s="7" customFormat="1" x14ac:dyDescent="0.25">
      <c r="A61" s="7" t="s">
        <v>145</v>
      </c>
      <c r="B61" s="7" t="s">
        <v>146</v>
      </c>
      <c r="C61" s="7" t="s">
        <v>64</v>
      </c>
      <c r="D61" s="31">
        <v>42436.032673611109</v>
      </c>
      <c r="E61" s="8" t="s">
        <v>1</v>
      </c>
      <c r="F61" s="8" t="s">
        <v>224</v>
      </c>
      <c r="G61" s="8" t="s">
        <v>90</v>
      </c>
      <c r="H61" s="8" t="s">
        <v>86</v>
      </c>
      <c r="I61" s="8" t="s">
        <v>42</v>
      </c>
      <c r="J61" s="9">
        <f>VLOOKUP(I61,M$3:N$37,2,FALSE)</f>
        <v>13</v>
      </c>
      <c r="K61" s="8">
        <v>99</v>
      </c>
    </row>
    <row r="62" spans="1:11" s="7" customFormat="1" x14ac:dyDescent="0.25">
      <c r="A62" s="7" t="s">
        <v>155</v>
      </c>
      <c r="B62" s="7" t="s">
        <v>154</v>
      </c>
      <c r="C62" s="7" t="s">
        <v>65</v>
      </c>
      <c r="D62" s="31">
        <v>42435.519618055558</v>
      </c>
      <c r="E62" s="8" t="s">
        <v>1</v>
      </c>
      <c r="F62" s="8" t="s">
        <v>227</v>
      </c>
      <c r="G62" s="8" t="s">
        <v>88</v>
      </c>
      <c r="H62" s="8" t="s">
        <v>86</v>
      </c>
      <c r="I62" s="8" t="s">
        <v>42</v>
      </c>
      <c r="J62" s="9">
        <f>VLOOKUP(I62,M$3:N$37,2,FALSE)</f>
        <v>13</v>
      </c>
      <c r="K62" s="8">
        <v>99</v>
      </c>
    </row>
    <row r="63" spans="1:11" x14ac:dyDescent="0.25">
      <c r="A63" s="7" t="s">
        <v>197</v>
      </c>
      <c r="B63" s="7" t="s">
        <v>198</v>
      </c>
      <c r="C63" s="7" t="s">
        <v>2</v>
      </c>
      <c r="D63" s="31">
        <v>42433.04074074074</v>
      </c>
      <c r="E63" s="8" t="s">
        <v>1</v>
      </c>
      <c r="F63" s="8" t="s">
        <v>92</v>
      </c>
      <c r="G63" s="8" t="s">
        <v>85</v>
      </c>
      <c r="H63" s="8" t="s">
        <v>72</v>
      </c>
      <c r="I63" s="8" t="s">
        <v>49</v>
      </c>
      <c r="J63" s="9">
        <f>VLOOKUP(I63,M$3:N$37,2,FALSE)</f>
        <v>14</v>
      </c>
      <c r="K63" s="8">
        <v>2</v>
      </c>
    </row>
    <row r="64" spans="1:11" x14ac:dyDescent="0.25">
      <c r="A64" s="7" t="s">
        <v>129</v>
      </c>
      <c r="B64" s="7" t="s">
        <v>130</v>
      </c>
      <c r="C64" s="7" t="s">
        <v>3</v>
      </c>
      <c r="D64" s="31">
        <v>42436.167858796296</v>
      </c>
      <c r="E64" s="8" t="s">
        <v>1</v>
      </c>
      <c r="F64" s="8" t="s">
        <v>92</v>
      </c>
      <c r="G64" s="8" t="s">
        <v>85</v>
      </c>
      <c r="H64" s="8" t="s">
        <v>72</v>
      </c>
      <c r="I64" s="8" t="s">
        <v>49</v>
      </c>
      <c r="J64" s="9">
        <f>VLOOKUP(I64,M$3:N$37,2,FALSE)</f>
        <v>14</v>
      </c>
      <c r="K64" s="8">
        <v>3</v>
      </c>
    </row>
    <row r="65" spans="1:11" x14ac:dyDescent="0.25">
      <c r="A65" s="7" t="s">
        <v>195</v>
      </c>
      <c r="B65" s="7" t="s">
        <v>196</v>
      </c>
      <c r="C65" s="7" t="s">
        <v>2</v>
      </c>
      <c r="D65" s="31">
        <v>42433.041539351849</v>
      </c>
      <c r="E65" s="8" t="s">
        <v>1</v>
      </c>
      <c r="F65" s="8" t="s">
        <v>92</v>
      </c>
      <c r="G65" s="8" t="s">
        <v>85</v>
      </c>
      <c r="H65" s="8" t="s">
        <v>72</v>
      </c>
      <c r="I65" s="8" t="s">
        <v>49</v>
      </c>
      <c r="J65" s="9">
        <f>VLOOKUP(I65,M$3:N$37,2,FALSE)</f>
        <v>14</v>
      </c>
      <c r="K65" s="8">
        <v>4</v>
      </c>
    </row>
    <row r="66" spans="1:11" x14ac:dyDescent="0.25">
      <c r="A66" s="7" t="s">
        <v>193</v>
      </c>
      <c r="B66" s="7" t="s">
        <v>194</v>
      </c>
      <c r="C66" s="7" t="s">
        <v>2</v>
      </c>
      <c r="D66" s="31">
        <v>42433.042997685188</v>
      </c>
      <c r="E66" s="8" t="s">
        <v>1</v>
      </c>
      <c r="F66" s="8" t="s">
        <v>92</v>
      </c>
      <c r="G66" s="8" t="s">
        <v>85</v>
      </c>
      <c r="H66" s="8" t="s">
        <v>72</v>
      </c>
      <c r="I66" s="8" t="s">
        <v>49</v>
      </c>
      <c r="J66" s="9">
        <f>VLOOKUP(I66,M$3:N$37,2,FALSE)</f>
        <v>14</v>
      </c>
      <c r="K66" s="8">
        <v>5</v>
      </c>
    </row>
    <row r="67" spans="1:11" x14ac:dyDescent="0.25">
      <c r="A67" s="7" t="s">
        <v>199</v>
      </c>
      <c r="B67" s="7" t="s">
        <v>200</v>
      </c>
      <c r="C67" s="7" t="s">
        <v>2</v>
      </c>
      <c r="D67" s="31">
        <v>42433.037488425929</v>
      </c>
      <c r="E67" s="8" t="s">
        <v>1</v>
      </c>
      <c r="F67" s="8" t="s">
        <v>92</v>
      </c>
      <c r="G67" s="8" t="s">
        <v>85</v>
      </c>
      <c r="H67" s="8" t="s">
        <v>72</v>
      </c>
      <c r="I67" s="8" t="s">
        <v>49</v>
      </c>
      <c r="J67" s="9">
        <f>VLOOKUP(I67,M$3:N$37,2,FALSE)</f>
        <v>14</v>
      </c>
      <c r="K67" s="8">
        <v>6</v>
      </c>
    </row>
    <row r="68" spans="1:11" x14ac:dyDescent="0.25">
      <c r="A68" s="7" t="s">
        <v>133</v>
      </c>
      <c r="B68" s="7" t="s">
        <v>134</v>
      </c>
      <c r="C68" s="7" t="s">
        <v>64</v>
      </c>
      <c r="D68" s="31">
        <v>42436.084999999999</v>
      </c>
      <c r="E68" s="8" t="s">
        <v>1</v>
      </c>
      <c r="F68" s="8" t="s">
        <v>92</v>
      </c>
      <c r="G68" s="8" t="s">
        <v>85</v>
      </c>
      <c r="H68" s="8" t="s">
        <v>72</v>
      </c>
      <c r="I68" s="8" t="s">
        <v>49</v>
      </c>
      <c r="J68" s="9">
        <f>VLOOKUP(I68,M$3:N$37,2,FALSE)</f>
        <v>14</v>
      </c>
      <c r="K68" s="8">
        <v>7</v>
      </c>
    </row>
    <row r="69" spans="1:11" x14ac:dyDescent="0.25">
      <c r="A69" s="7" t="s">
        <v>131</v>
      </c>
      <c r="B69" s="7" t="s">
        <v>132</v>
      </c>
      <c r="C69" s="7" t="s">
        <v>3</v>
      </c>
      <c r="D69" s="31">
        <v>42436.166006944448</v>
      </c>
      <c r="E69" s="8" t="s">
        <v>1</v>
      </c>
      <c r="F69" s="8" t="s">
        <v>92</v>
      </c>
      <c r="G69" s="8" t="s">
        <v>85</v>
      </c>
      <c r="H69" s="8" t="s">
        <v>72</v>
      </c>
      <c r="I69" s="8" t="s">
        <v>49</v>
      </c>
      <c r="J69" s="9">
        <f>VLOOKUP(I69,M$3:N$37,2,FALSE)</f>
        <v>14</v>
      </c>
      <c r="K69" s="8">
        <v>8</v>
      </c>
    </row>
    <row r="70" spans="1:11" s="7" customFormat="1" x14ac:dyDescent="0.25">
      <c r="A70" s="7" t="s">
        <v>191</v>
      </c>
      <c r="B70" s="7" t="s">
        <v>192</v>
      </c>
      <c r="C70" s="7" t="s">
        <v>2</v>
      </c>
      <c r="D70" s="31">
        <v>42433.043726851851</v>
      </c>
      <c r="E70" s="8" t="s">
        <v>1</v>
      </c>
      <c r="F70" s="8" t="s">
        <v>92</v>
      </c>
      <c r="G70" s="8" t="s">
        <v>85</v>
      </c>
      <c r="H70" s="8" t="s">
        <v>72</v>
      </c>
      <c r="I70" s="8" t="s">
        <v>49</v>
      </c>
      <c r="J70" s="9">
        <f>VLOOKUP(I70,M$3:N$37,2,FALSE)</f>
        <v>14</v>
      </c>
      <c r="K70" s="8">
        <v>9</v>
      </c>
    </row>
    <row r="71" spans="1:11" x14ac:dyDescent="0.25">
      <c r="A71" s="7" t="s">
        <v>135</v>
      </c>
      <c r="B71" s="7" t="s">
        <v>136</v>
      </c>
      <c r="C71" s="7" t="s">
        <v>64</v>
      </c>
      <c r="D71" s="31">
        <v>42436.084722222222</v>
      </c>
      <c r="E71" s="8" t="s">
        <v>1</v>
      </c>
      <c r="F71" s="8" t="s">
        <v>92</v>
      </c>
      <c r="G71" s="8" t="s">
        <v>84</v>
      </c>
      <c r="H71" s="8" t="s">
        <v>72</v>
      </c>
      <c r="I71" s="8" t="s">
        <v>49</v>
      </c>
      <c r="J71" s="9">
        <f>VLOOKUP(I71,M$3:N$37,2,FALSE)</f>
        <v>14</v>
      </c>
      <c r="K71" s="8">
        <v>10</v>
      </c>
    </row>
    <row r="72" spans="1:11" x14ac:dyDescent="0.25">
      <c r="A72" s="7" t="s">
        <v>141</v>
      </c>
      <c r="B72" s="7" t="s">
        <v>142</v>
      </c>
      <c r="C72" s="7" t="s">
        <v>64</v>
      </c>
      <c r="D72" s="31">
        <v>42436.083831018521</v>
      </c>
      <c r="E72" s="8" t="s">
        <v>1</v>
      </c>
      <c r="F72" s="8" t="s">
        <v>92</v>
      </c>
      <c r="G72" s="8" t="s">
        <v>85</v>
      </c>
      <c r="H72" s="8" t="s">
        <v>72</v>
      </c>
      <c r="I72" s="8" t="s">
        <v>49</v>
      </c>
      <c r="J72" s="9">
        <f>VLOOKUP(I72,M$3:N$37,2,FALSE)</f>
        <v>14</v>
      </c>
      <c r="K72" s="8">
        <v>11</v>
      </c>
    </row>
    <row r="73" spans="1:11" x14ac:dyDescent="0.25">
      <c r="A73" s="7" t="s">
        <v>139</v>
      </c>
      <c r="B73" s="7" t="s">
        <v>140</v>
      </c>
      <c r="C73" s="7" t="s">
        <v>64</v>
      </c>
      <c r="D73" s="31">
        <v>42436.084178240744</v>
      </c>
      <c r="E73" s="8" t="s">
        <v>1</v>
      </c>
      <c r="F73" s="8" t="s">
        <v>92</v>
      </c>
      <c r="G73" s="8" t="s">
        <v>84</v>
      </c>
      <c r="H73" s="8" t="s">
        <v>72</v>
      </c>
      <c r="I73" s="8" t="s">
        <v>49</v>
      </c>
      <c r="J73" s="9">
        <f>VLOOKUP(I73,M$3:N$37,2,FALSE)</f>
        <v>14</v>
      </c>
      <c r="K73" s="8">
        <v>12</v>
      </c>
    </row>
    <row r="74" spans="1:11" x14ac:dyDescent="0.25">
      <c r="A74" s="7" t="s">
        <v>137</v>
      </c>
      <c r="B74" s="7" t="s">
        <v>138</v>
      </c>
      <c r="C74" s="7" t="s">
        <v>64</v>
      </c>
      <c r="D74" s="31">
        <v>42436.084490740737</v>
      </c>
      <c r="E74" s="8" t="s">
        <v>1</v>
      </c>
      <c r="F74" s="8" t="s">
        <v>92</v>
      </c>
      <c r="G74" s="8" t="s">
        <v>84</v>
      </c>
      <c r="H74" s="8" t="s">
        <v>72</v>
      </c>
      <c r="I74" s="8" t="s">
        <v>49</v>
      </c>
      <c r="J74" s="9">
        <f>VLOOKUP(I74,M$3:N$37,2,FALSE)</f>
        <v>14</v>
      </c>
      <c r="K74" s="8">
        <v>13</v>
      </c>
    </row>
    <row r="75" spans="1:11" x14ac:dyDescent="0.25">
      <c r="A75" s="7" t="s">
        <v>189</v>
      </c>
      <c r="B75" s="7" t="s">
        <v>190</v>
      </c>
      <c r="C75" s="7" t="s">
        <v>2</v>
      </c>
      <c r="D75" s="31">
        <v>42433.044421296298</v>
      </c>
      <c r="E75" s="8" t="s">
        <v>1</v>
      </c>
      <c r="F75" s="8" t="s">
        <v>92</v>
      </c>
      <c r="G75" s="8" t="s">
        <v>85</v>
      </c>
      <c r="H75" s="8" t="s">
        <v>72</v>
      </c>
      <c r="I75" s="8" t="s">
        <v>49</v>
      </c>
      <c r="J75" s="9">
        <f>VLOOKUP(I75,M$3:N$37,2,FALSE)</f>
        <v>14</v>
      </c>
      <c r="K75" s="8">
        <v>14</v>
      </c>
    </row>
    <row r="76" spans="1:11" x14ac:dyDescent="0.25">
      <c r="A76" s="7" t="s">
        <v>216</v>
      </c>
      <c r="B76" s="7" t="s">
        <v>217</v>
      </c>
      <c r="C76" s="7" t="s">
        <v>63</v>
      </c>
      <c r="D76" s="31">
        <v>42436.278078703705</v>
      </c>
      <c r="E76" s="8" t="s">
        <v>1</v>
      </c>
      <c r="F76" s="8" t="s">
        <v>92</v>
      </c>
      <c r="G76" s="8" t="s">
        <v>268</v>
      </c>
      <c r="H76" s="8" t="s">
        <v>72</v>
      </c>
      <c r="I76" s="8" t="s">
        <v>49</v>
      </c>
      <c r="J76" s="9">
        <f>VLOOKUP(I76,M$3:N$37,2,FALSE)</f>
        <v>14</v>
      </c>
      <c r="K76" s="8">
        <v>15</v>
      </c>
    </row>
    <row r="77" spans="1:11" x14ac:dyDescent="0.25">
      <c r="A77" s="7" t="s">
        <v>218</v>
      </c>
      <c r="B77" s="7" t="s">
        <v>217</v>
      </c>
      <c r="C77" s="7" t="s">
        <v>63</v>
      </c>
      <c r="D77" s="31">
        <v>42431.299803240741</v>
      </c>
      <c r="E77" s="8" t="s">
        <v>219</v>
      </c>
      <c r="F77" s="8" t="s">
        <v>92</v>
      </c>
      <c r="G77" s="8" t="s">
        <v>85</v>
      </c>
      <c r="H77" s="8" t="s">
        <v>72</v>
      </c>
      <c r="I77" s="8" t="s">
        <v>49</v>
      </c>
      <c r="J77" s="9">
        <f>VLOOKUP(I77,M$3:N$37,2,FALSE)</f>
        <v>14</v>
      </c>
      <c r="K77" s="8">
        <v>99</v>
      </c>
    </row>
    <row r="78" spans="1:11" s="7" customFormat="1" x14ac:dyDescent="0.25">
      <c r="A78" s="7" t="s">
        <v>266</v>
      </c>
      <c r="B78" s="7" t="s">
        <v>168</v>
      </c>
      <c r="C78" s="7" t="s">
        <v>60</v>
      </c>
      <c r="D78" s="31">
        <v>42444.395416666666</v>
      </c>
      <c r="E78" s="8" t="s">
        <v>1</v>
      </c>
      <c r="F78" s="8" t="s">
        <v>67</v>
      </c>
      <c r="G78" s="8" t="s">
        <v>225</v>
      </c>
      <c r="H78" s="8" t="s">
        <v>86</v>
      </c>
      <c r="I78" s="8" t="s">
        <v>24</v>
      </c>
      <c r="J78" s="9">
        <f>VLOOKUP(I78,M$3:N$37,2,FALSE)</f>
        <v>23</v>
      </c>
      <c r="K78" s="8">
        <v>1</v>
      </c>
    </row>
    <row r="79" spans="1:11" x14ac:dyDescent="0.25">
      <c r="A79" s="7" t="s">
        <v>169</v>
      </c>
      <c r="B79" s="7" t="s">
        <v>168</v>
      </c>
      <c r="C79" s="7" t="s">
        <v>60</v>
      </c>
      <c r="D79" s="31">
        <v>42435.087361111109</v>
      </c>
      <c r="E79" s="8" t="s">
        <v>1</v>
      </c>
      <c r="F79" s="8" t="s">
        <v>67</v>
      </c>
      <c r="G79" s="8" t="s">
        <v>225</v>
      </c>
      <c r="H79" s="8" t="s">
        <v>86</v>
      </c>
      <c r="I79" s="8" t="s">
        <v>24</v>
      </c>
      <c r="J79" s="9">
        <f>VLOOKUP(I79,M$3:N$37,2,FALSE)</f>
        <v>23</v>
      </c>
      <c r="K79" s="8">
        <v>99</v>
      </c>
    </row>
    <row r="80" spans="1:11" x14ac:dyDescent="0.25">
      <c r="A80" s="7" t="s">
        <v>167</v>
      </c>
      <c r="B80" s="7" t="s">
        <v>168</v>
      </c>
      <c r="C80" s="7" t="s">
        <v>60</v>
      </c>
      <c r="E80" s="8" t="s">
        <v>93</v>
      </c>
      <c r="F80" s="8" t="s">
        <v>67</v>
      </c>
      <c r="G80" s="8" t="s">
        <v>225</v>
      </c>
      <c r="H80" s="8" t="s">
        <v>86</v>
      </c>
      <c r="I80" s="8" t="s">
        <v>24</v>
      </c>
      <c r="J80" s="9">
        <f>VLOOKUP(I80,M$3:N$37,2,FALSE)</f>
        <v>23</v>
      </c>
      <c r="K80" s="8">
        <v>99</v>
      </c>
    </row>
    <row r="81" spans="1:11" x14ac:dyDescent="0.25">
      <c r="A81" s="7" t="s">
        <v>123</v>
      </c>
      <c r="B81" s="7" t="s">
        <v>124</v>
      </c>
      <c r="C81" s="7" t="s">
        <v>3</v>
      </c>
      <c r="D81" s="31">
        <v>42436.279560185183</v>
      </c>
      <c r="E81" s="8" t="s">
        <v>1</v>
      </c>
      <c r="F81" s="8" t="s">
        <v>230</v>
      </c>
      <c r="G81" s="8" t="s">
        <v>81</v>
      </c>
      <c r="H81" s="8" t="s">
        <v>72</v>
      </c>
      <c r="I81" s="8" t="s">
        <v>25</v>
      </c>
      <c r="J81" s="9">
        <f>VLOOKUP(I81,M$3:N$37,2,FALSE)</f>
        <v>24</v>
      </c>
      <c r="K81" s="3">
        <v>50</v>
      </c>
    </row>
  </sheetData>
  <autoFilter ref="A1:K16">
    <sortState ref="A2:O80">
      <sortCondition ref="A1:A16"/>
    </sortState>
  </autoFilter>
  <sortState ref="A2:O81">
    <sortCondition ref="J2:J81"/>
    <sortCondition ref="K2:K81"/>
    <sortCondition ref="H2:H81"/>
    <sortCondition ref="F2:F81"/>
    <sortCondition ref="G2:G81"/>
  </sortState>
  <conditionalFormatting sqref="D2:D46 D81:D476">
    <cfRule type="cellIs" dxfId="1" priority="97" operator="greaterThan">
      <formula>42436.3333</formula>
    </cfRule>
  </conditionalFormatting>
  <conditionalFormatting sqref="D47:D80">
    <cfRule type="cellIs" dxfId="0" priority="1" operator="greaterThan">
      <formula>42436.3333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Consolidated</vt:lpstr>
    </vt:vector>
  </TitlesOfParts>
  <Company>Sierra Wireless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Nicolas Damour</dc:creator>
  <cp:lastModifiedBy>Nicolas Damour</cp:lastModifiedBy>
  <cp:lastPrinted>2013-12-13T12:56:10Z</cp:lastPrinted>
  <dcterms:created xsi:type="dcterms:W3CDTF">2013-10-08T08:43:34Z</dcterms:created>
  <dcterms:modified xsi:type="dcterms:W3CDTF">2016-03-15T12:26:59Z</dcterms:modified>
</cp:coreProperties>
</file>