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'Consolidated'!$A$1:$K$21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<sst xmlns="http://schemas.openxmlformats.org/spreadsheetml/2006/main" count="826" uniqueCount="317">
  <si>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</si>
  <si>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</si>
  <si>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</si>
  <si>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</si>
  <si>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</si>
  <si>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</si>
  <si>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</si>
  <si>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</si>
  <si>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</si>
  <si>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</si>
  <si>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</si>
  <si>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</si>
  <si>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</si>
  <si>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</si>
  <si>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</si>
  <si>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</si>
  <si>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</si>
  <si>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</si>
  <si>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</si>
  <si>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</si>
  <si>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</si>
  <si>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</si>
  <si>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</si>
  <si>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</si>
  <si>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</si>
  <si>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</si>
  <si>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</si>
  <si>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</si>
  <si>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</si>
  <si>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</si>
  <si>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</si>
  <si>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</si>
  <si>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</si>
  <si>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</si>
  <si>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</si>
  <si>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</si>
  <si>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</si>
  <si>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</si>
  <si>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</si>
  <si>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</si>
  <si>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</si>
  <si>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</si>
  <si>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</si>
  <si>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</si>
  <si>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</si>
  <si>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</si>
  <si>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</si>
  <si>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</si>
  <si>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</si>
  <si>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</si>
  <si>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</si>
  <si>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</si>
  <si>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</si>
  <si>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</si>
  <si>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</si>
  <si>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</si>
  <si>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</si>
  <si>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InterDigital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</si>
  <si>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</si>
  <si>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</si>
  <si>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</si>
  <si>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</si>
  <si>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</si>
  <si>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</si>
  <si>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</si>
  <si>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</si>
  <si>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</si>
  <si>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</si>
  <si>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</si>
  <si>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</si>
  <si>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</si>
  <si>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</si>
  <si>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</si>
  <si>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Noted</t>
  </si>
  <si>
    <t>Datang</t>
  </si>
  <si>
    <t>WG2/WG4</t>
  </si>
  <si>
    <t>WG2/WG3</t>
  </si>
  <si>
    <t>Hitachi</t>
  </si>
  <si>
    <t>ARC-2016-0466</t>
  </si>
  <si>
    <t>NotificationURI_R1_Mirror</t>
  </si>
  <si>
    <t>C-DOT</t>
  </si>
  <si>
    <t>ARC-2016-0465</t>
  </si>
  <si>
    <t>NotificationURI_R2</t>
  </si>
  <si>
    <t>ARC-2016-0464</t>
  </si>
  <si>
    <t>ARC#25 Document allocation</t>
  </si>
  <si>
    <t>ARC-2016-0463</t>
  </si>
  <si>
    <t>ARC#25.0 Agenda</t>
  </si>
  <si>
    <t>ARC-2016-0462</t>
  </si>
  <si>
    <t>AcpIDDescriptionCorrection</t>
  </si>
  <si>
    <t>ARC-2016-0457R01</t>
  </si>
  <si>
    <t>DDS backgrounds</t>
  </si>
  <si>
    <t>ARC-2016-0456R01</t>
  </si>
  <si>
    <t>Senarios for DDS protocol binding with central control</t>
  </si>
  <si>
    <t>ARC-2016-0445R01</t>
  </si>
  <si>
    <t>CIoT Function mapping between oneM2M and 3GPP</t>
  </si>
  <si>
    <t>ARC-2016-0444R01</t>
  </si>
  <si>
    <t>CIoT interworking architecture</t>
  </si>
  <si>
    <t>ARC-2016-0459R02</t>
  </si>
  <si>
    <t>OPC UA Introduction</t>
  </si>
  <si>
    <t>Distributed Authorization Resource Types and Procedures</t>
  </si>
  <si>
    <t>ARC-2016-0460</t>
  </si>
  <si>
    <t>CR Access Control Policy Resource Type</t>
  </si>
  <si>
    <t>ARC-2016-0458</t>
  </si>
  <si>
    <t>Application ID check for Network-based location procedure</t>
  </si>
  <si>
    <t>ARC-2016-0455</t>
  </si>
  <si>
    <t>group multicast</t>
  </si>
  <si>
    <t>ARC-2016-0454</t>
  </si>
  <si>
    <t>potential_transaction_solution_in_oneM2M</t>
  </si>
  <si>
    <t>ARC-2016-0453</t>
  </si>
  <si>
    <t>architecture_of_transaction</t>
  </si>
  <si>
    <t>ARC-2016-0452</t>
  </si>
  <si>
    <t>Transaction_in_REST</t>
  </si>
  <si>
    <t>ARC-2016-0451</t>
  </si>
  <si>
    <t>location_for_node</t>
  </si>
  <si>
    <t>ARC-2016-0450</t>
  </si>
  <si>
    <t>Feature_catelogue</t>
  </si>
  <si>
    <t>ARC-2016-0449</t>
  </si>
  <si>
    <t>Small Data SCEF integration using IPE</t>
  </si>
  <si>
    <t>Nokia</t>
  </si>
  <si>
    <t>ARC-2016-0447R01</t>
  </si>
  <si>
    <t>TS-0026_Background_Data_Transfer</t>
  </si>
  <si>
    <t>ARC-2016-0448</t>
  </si>
  <si>
    <t>TS-0001_TEF_reference_point</t>
  </si>
  <si>
    <t>ARC-2016-0446</t>
  </si>
  <si>
    <t>Enchancement to the eventNotificationCriteria</t>
  </si>
  <si>
    <t>BOE, Haier</t>
  </si>
  <si>
    <t>ARC-2016-0432R01</t>
  </si>
  <si>
    <t>CR-ACP_Validation_for_Child_Resources_R1</t>
  </si>
  <si>
    <t>ARC-2016-0443</t>
  </si>
  <si>
    <t>e2eSecInfo Resource</t>
  </si>
  <si>
    <t>KT</t>
  </si>
  <si>
    <t>ARC-2016-0442</t>
  </si>
  <si>
    <t>TS-0001_Functional_Architecture-V1_13_8</t>
  </si>
  <si>
    <t>ARC-2016-0441</t>
  </si>
  <si>
    <t>TS-0001_Functional_Architecture-V2_10_1</t>
  </si>
  <si>
    <t>ARC-2016-0440</t>
  </si>
  <si>
    <t>3GPP Trigger Payload</t>
  </si>
  <si>
    <t>InterDigital, ATT</t>
  </si>
  <si>
    <t>ARC-2016-0439</t>
  </si>
  <si>
    <t>TS-0026_sec5_sec6.1</t>
  </si>
  <si>
    <t>ARC-2016-0438</t>
  </si>
  <si>
    <t>3GPP R13_Small_Data_Delivery_discussion</t>
  </si>
  <si>
    <t>ARC-2016-0437</t>
  </si>
  <si>
    <t>Clarification_on_attributes_update_R2</t>
  </si>
  <si>
    <t>ARC-2016-0436</t>
  </si>
  <si>
    <t>Clarification_on_attributes_update_R1</t>
  </si>
  <si>
    <t>ARC-2016-0435</t>
  </si>
  <si>
    <t>CR-Group_Timeout_for_Aggregating_Notifications_R2_Mirror</t>
  </si>
  <si>
    <t>ARC-2016-0434</t>
  </si>
  <si>
    <t>CR-Group_Timeout_for_Aggregating_Notifications_R1</t>
  </si>
  <si>
    <t>ARC-2016-0433</t>
  </si>
  <si>
    <t>CR-ACP_Validation_for_Child_Resources_R2_Mirror</t>
  </si>
  <si>
    <t>CR-accessControlObjectDetails_R2</t>
  </si>
  <si>
    <t>ARC-2016-0430</t>
  </si>
  <si>
    <t>CR-Accept_Request_Parameter_R2_Mirror</t>
  </si>
  <si>
    <t>ARC-2016-0429</t>
  </si>
  <si>
    <t>CR-Accept_Request_Parameter_R1</t>
  </si>
  <si>
    <t>ARC-2016-0428</t>
  </si>
  <si>
    <t>ARC-2016-0427</t>
  </si>
  <si>
    <t>ARC-2016-0426</t>
  </si>
  <si>
    <t>CR-Service_Layer_Forwarding_Solution</t>
  </si>
  <si>
    <t>ARC-2016-0425</t>
  </si>
  <si>
    <t>CR-Service_Layer_Forwarding_Analysis</t>
  </si>
  <si>
    <t>ARC-2016-0424</t>
  </si>
  <si>
    <t>Skeleton_of_TR-0030_Service_Layer_Forwarding</t>
  </si>
  <si>
    <t>ARC-2016-0423</t>
  </si>
  <si>
    <t>WO_RO_Definition_R3</t>
  </si>
  <si>
    <t>ARC-2016-0422</t>
  </si>
  <si>
    <t>DefinitionCorrection_R3</t>
  </si>
  <si>
    <t>ARC-2016-0421</t>
  </si>
  <si>
    <t>CR definition of RW (R2)</t>
  </si>
  <si>
    <t>ARC-2016-0420</t>
  </si>
  <si>
    <t>CR definition of RW (R1)</t>
  </si>
  <si>
    <t>LWM2M_Interworking-V3_1_0_Draft-Baseline</t>
  </si>
  <si>
    <t>Timothy Carey Nokia</t>
  </si>
  <si>
    <t>ARC-2016-0398R01</t>
  </si>
  <si>
    <t>RemoteCSECreateCorrections_R2</t>
  </si>
  <si>
    <t>ARC-2016-0397R01</t>
  </si>
  <si>
    <t>RemoteCSECreateCorrections_R1</t>
  </si>
  <si>
    <t>ARC-2016-0416</t>
  </si>
  <si>
    <t>CR request forwarding (R2)</t>
  </si>
  <si>
    <t>ARC-2016-0415</t>
  </si>
  <si>
    <t>CR request forwarding (R1)</t>
  </si>
  <si>
    <t>ARC-2016-0414</t>
  </si>
  <si>
    <t>AENewAttribute(R3)</t>
  </si>
  <si>
    <t>ARC-2016-0413</t>
  </si>
  <si>
    <t>RemoteCSENewAttribute(R3)</t>
  </si>
  <si>
    <t>ARC-2016-0412</t>
  </si>
  <si>
    <t>Labels_Attribute_Multiplicity_R1_Mirror</t>
  </si>
  <si>
    <t>ARC-2016-0411</t>
  </si>
  <si>
    <t>Labels_Attribute_Multiplicity_R2</t>
  </si>
  <si>
    <t>ARC-2016-0409</t>
  </si>
  <si>
    <t>CR TS-0001 R2 Assigned Token Identifiers</t>
  </si>
  <si>
    <t>Phil Hawkes, Qualcomm</t>
  </si>
  <si>
    <t>ARC-2016-0407</t>
  </si>
  <si>
    <t>Non-DeRegistration_Delete_R1_Mirror</t>
  </si>
  <si>
    <t>ARC-2016-0406</t>
  </si>
  <si>
    <t>Non-DeRegistration_Delete_R2</t>
  </si>
  <si>
    <t>WG2/WG4/WG5</t>
  </si>
  <si>
    <t>WI-0037 TS-0026</t>
  </si>
  <si>
    <t>WI-0062 TR-0030</t>
  </si>
  <si>
    <t>WI-0059</t>
  </si>
  <si>
    <t>WI-0047</t>
  </si>
  <si>
    <t>IWK DDS</t>
  </si>
  <si>
    <t>IWK OPC-UA</t>
  </si>
  <si>
    <t>MAS-2016-0211R01</t>
  </si>
  <si>
    <t>TS-0006-Updates for TS-0022 v.0.6.0</t>
  </si>
  <si>
    <t>Tim Carey (Nokia)</t>
  </si>
  <si>
    <t>MAS-2016-0210</t>
  </si>
  <si>
    <t>TS-0022 Issues</t>
  </si>
  <si>
    <t>TS-0022 Restructure and Update</t>
  </si>
  <si>
    <t>MAS-2016-0223</t>
  </si>
  <si>
    <t>TS-0022 Add Registration Attributes</t>
  </si>
  <si>
    <t>Tim Carey, Nokia</t>
  </si>
  <si>
    <t>WI-0062</t>
  </si>
  <si>
    <t>WI-0049 MNT</t>
  </si>
  <si>
    <t>WI-0031</t>
  </si>
  <si>
    <t>Group Ops</t>
  </si>
  <si>
    <t>WI-0050 STE</t>
  </si>
  <si>
    <t>WI-0034 TR-0020</t>
  </si>
  <si>
    <t>WI-0063</t>
  </si>
  <si>
    <t>Location</t>
  </si>
  <si>
    <t>Subscr./Notif.</t>
  </si>
  <si>
    <t>WI-0030 TS-0022</t>
  </si>
  <si>
    <t>TP-2016-0290</t>
  </si>
  <si>
    <t>ARC-2016-0418R01</t>
  </si>
  <si>
    <t>ARC-2016-0463R01</t>
  </si>
  <si>
    <t>ARC-2016-0463R02</t>
  </si>
  <si>
    <t>Agreed</t>
  </si>
  <si>
    <t>RemoteCSEOriginatorActions_R1</t>
  </si>
  <si>
    <t>TST-2016-0192</t>
  </si>
  <si>
    <t>Structure of Product Profiles</t>
  </si>
  <si>
    <t>TTA</t>
  </si>
  <si>
    <t>ARC-2016-0468</t>
  </si>
  <si>
    <t>group_multicast_presentation</t>
  </si>
  <si>
    <t>ARC-2016-0467</t>
  </si>
  <si>
    <t>ACPCreatedRemotely</t>
  </si>
  <si>
    <t>ARC-2016-0431R01</t>
  </si>
  <si>
    <t>ARC-2016-0424R01</t>
  </si>
  <si>
    <t>ARC-2016-0422R01</t>
  </si>
  <si>
    <t>ARC-2016-0407R01</t>
  </si>
  <si>
    <t>ARC-2016-0406R01</t>
  </si>
  <si>
    <t>ARC-2016-0401R02</t>
  </si>
  <si>
    <t>re-structured clause 10 of TS-0001 for Rel-3</t>
  </si>
  <si>
    <t>KETI, Huawei, InterDigital, Qualcomm</t>
  </si>
  <si>
    <t>ARC-2016-0398R02</t>
  </si>
  <si>
    <t>ARC-2016-0397R02</t>
  </si>
  <si>
    <t>WI-0055</t>
  </si>
  <si>
    <t>ETRI</t>
  </si>
  <si>
    <t>Interworking smart city</t>
  </si>
  <si>
    <t>WG2/WG1</t>
  </si>
  <si>
    <t>WG2/WG6</t>
  </si>
  <si>
    <t>WI-0046</t>
  </si>
  <si>
    <t>PRO-2016-0349R02</t>
  </si>
  <si>
    <t>PRO-2016-0348R02</t>
  </si>
  <si>
    <t>RemoteCSEOriginatorActions_R2</t>
  </si>
  <si>
    <t>MAS-2016-0220</t>
  </si>
  <si>
    <t>ARC-2016-0444R03</t>
  </si>
  <si>
    <t>ARC-2016-0420R01</t>
  </si>
  <si>
    <t>ARC-2016-0421R01</t>
  </si>
  <si>
    <t>Skeleton_of_TR-0031_LWM2M_DM_Interworking_Enhancements</t>
  </si>
  <si>
    <t>MAS-2016-0220R01</t>
  </si>
  <si>
    <t>WI-0052 TR-0031</t>
  </si>
  <si>
    <t>MAS-2016-0222</t>
  </si>
  <si>
    <t>CR-LWM2M_DM_Interworking_Solution</t>
  </si>
  <si>
    <t>MAS-2016-0221</t>
  </si>
  <si>
    <t>CR-LWM2M_DM_Interworking_Analysis</t>
  </si>
  <si>
    <t>Flows</t>
  </si>
  <si>
    <t>WI-0024 TS-0014</t>
  </si>
  <si>
    <t>Release</t>
  </si>
  <si>
    <t>WI-0057</t>
  </si>
  <si>
    <t>WI-0061</t>
  </si>
  <si>
    <t>Labels</t>
  </si>
  <si>
    <t>Registration</t>
  </si>
  <si>
    <t>REQ-2016-0065R01</t>
  </si>
  <si>
    <t>TR-0026 sec9_input</t>
  </si>
  <si>
    <t>Interworking</t>
  </si>
  <si>
    <t>ARC-2016-0470R01</t>
  </si>
  <si>
    <t>TR-0026 clause 9 key issue</t>
  </si>
  <si>
    <t>e2eSecInfoRef attribute</t>
  </si>
  <si>
    <t>ARC-2016-0457R02</t>
  </si>
  <si>
    <t>ARC-2016-0456R02</t>
  </si>
  <si>
    <t>ARC-2016-0446R01</t>
  </si>
  <si>
    <t>ARC-2016-0440R01</t>
  </si>
  <si>
    <t>ARC-2016-0418R02</t>
  </si>
  <si>
    <t>LWM2M_Interworking-V3_0_0_Draft-Baseline</t>
  </si>
  <si>
    <t>ARC-2016-0394R04</t>
  </si>
  <si>
    <t>New TS on 3GPP-interworking Draft Baseline</t>
  </si>
  <si>
    <t>Patricia Martigne (Orange), Jessie (Huawei), James (AT&amp;T)</t>
  </si>
  <si>
    <t>ARC-2016-0394R03</t>
  </si>
  <si>
    <t xml:space="preserve"> </t>
  </si>
  <si>
    <t>TS-0001</t>
  </si>
  <si>
    <t>ARC-2016-0453R01</t>
  </si>
  <si>
    <t>ARC-2016-0470R02</t>
  </si>
  <si>
    <t>ARC-2016-0460R03</t>
  </si>
  <si>
    <t>ARC-2016-0461R02</t>
  </si>
  <si>
    <t>ARC-2016-0439R01</t>
  </si>
  <si>
    <t>ARC-2016-0440R02</t>
  </si>
  <si>
    <t>MAS-2016-0210R01</t>
  </si>
  <si>
    <t>MAS-2016-0209R04</t>
  </si>
  <si>
    <t>MAS-2016-0223R01</t>
  </si>
  <si>
    <t>ARC-2016-0474</t>
  </si>
  <si>
    <t>TR-0024_Control_Plane_Data_Delivery</t>
  </si>
  <si>
    <t>ARC-2016-0473</t>
  </si>
  <si>
    <t>AcpIDsHandlingInSelfPrivileges_R1_Mirror</t>
  </si>
  <si>
    <t>ARC-2016-0472R01</t>
  </si>
  <si>
    <t>AcpIDsHandlingInSelfPrivileges</t>
  </si>
  <si>
    <t>ARC-2016-0471</t>
  </si>
  <si>
    <t>TS-0026 Scope-section</t>
  </si>
  <si>
    <t>Patricia Martigne (Orange)</t>
  </si>
  <si>
    <t>ARC-2016-0469R01</t>
  </si>
  <si>
    <t>ARC-2016-0460R04</t>
  </si>
  <si>
    <t>ARC-2016-0459R03</t>
  </si>
  <si>
    <t>ARC-2016-0448R02</t>
  </si>
  <si>
    <t>ARC-2016-0439R02</t>
  </si>
  <si>
    <t>TS-0026_sec5</t>
  </si>
  <si>
    <t>Postponed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</si>
</sst>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43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8.7109375" style="8" customWidth="1"/>
    <col min="9" max="9" width="10.7109375" style="3" customWidth="1"/>
    <col min="10" max="11" width="12.140625" style="3" customWidth="1"/>
    <col min="12" max="12" width="3.421875" style="0" customWidth="1"/>
    <col min="13" max="13" width="14.8515625" style="0" bestFit="1" customWidth="1"/>
    <col min="14" max="14" width="7.421875" style="0" bestFit="1" customWidth="1"/>
    <col min="15" max="15" width="16.7109375" style="0" customWidth="1"/>
  </cols>
  <sheetData>
    <row r="1" spans="1:11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68</v>
      </c>
      <c r="H1" s="2" t="s">
        <v>269</v>
      </c>
      <c r="I1" s="2" t="s">
        <v>3</v>
      </c>
      <c r="J1" s="2" t="s">
        <v>38</v>
      </c>
      <c r="K1" s="2" t="s">
        <v>39</v>
      </c>
    </row>
    <row r="2" spans="1:21" ht="15">
      <c r="A2" s="7" t="s">
        <v>85</v>
      </c>
      <c r="B2" s="7" t="s">
        <v>86</v>
      </c>
      <c r="C2" s="7" t="s">
        <v>55</v>
      </c>
      <c r="D2" s="30">
        <v>42660.40525462963</v>
      </c>
      <c r="E2" s="8" t="s">
        <v>73</v>
      </c>
      <c r="F2" s="8" t="s">
        <v>66</v>
      </c>
      <c r="G2" s="8" t="s">
        <v>66</v>
      </c>
      <c r="H2" s="8">
        <v>0</v>
      </c>
      <c r="I2" s="8" t="s">
        <v>11</v>
      </c>
      <c r="J2" s="9">
        <f>VLOOKUP(I2,M$3:N$37,2,FALSE)</f>
        <v>6</v>
      </c>
      <c r="K2" s="8">
        <v>1</v>
      </c>
      <c r="M2" s="4" t="s">
        <v>35</v>
      </c>
      <c r="N2" s="4" t="s">
        <v>38</v>
      </c>
      <c r="O2" s="4" t="s">
        <v>36</v>
      </c>
      <c r="P2" s="4" t="s">
        <v>5</v>
      </c>
      <c r="Q2" s="4" t="s">
        <v>6</v>
      </c>
      <c r="R2" s="4" t="s">
        <v>7</v>
      </c>
      <c r="S2" s="4" t="s">
        <v>8</v>
      </c>
      <c r="T2" s="6" t="s">
        <v>37</v>
      </c>
      <c r="U2" s="5" t="s">
        <v>40</v>
      </c>
    </row>
    <row r="3" spans="1:21" ht="15">
      <c r="A3" s="7" t="s">
        <v>226</v>
      </c>
      <c r="B3" s="7" t="s">
        <v>86</v>
      </c>
      <c r="C3" s="7" t="s">
        <v>55</v>
      </c>
      <c r="D3" s="30">
        <v>42660.51012731482</v>
      </c>
      <c r="E3" s="8" t="s">
        <v>73</v>
      </c>
      <c r="F3" s="8" t="s">
        <v>66</v>
      </c>
      <c r="G3" s="8" t="s">
        <v>66</v>
      </c>
      <c r="H3" s="8">
        <v>0</v>
      </c>
      <c r="I3" s="8" t="s">
        <v>11</v>
      </c>
      <c r="J3" s="9">
        <f>VLOOKUP(I3,M$3:N$37,2,FALSE)</f>
        <v>6</v>
      </c>
      <c r="K3" s="8">
        <v>2</v>
      </c>
      <c r="M3" s="12" t="s">
        <v>61</v>
      </c>
      <c r="N3" s="13">
        <v>1</v>
      </c>
      <c r="O3" s="12"/>
      <c r="P3" s="12" t="s">
        <v>4</v>
      </c>
      <c r="Q3" s="14">
        <v>0.3125</v>
      </c>
      <c r="R3" s="14">
        <v>0.3541666666666667</v>
      </c>
      <c r="S3" s="15">
        <f>R3-Q3</f>
        <v>0.041666666666666685</v>
      </c>
      <c r="T3" s="12">
        <f>_xlfn.COUNTIFS(I$3:I$422,M3,K$3:K$422,"&lt;99")</f>
        <v>0</v>
      </c>
      <c r="U3" s="16">
        <f aca="true" t="shared" si="0" ref="U3:U9">IF(T3&gt;0,S3/T3,0)</f>
        <v>0</v>
      </c>
    </row>
    <row r="4" spans="1:21" ht="15">
      <c r="A4" s="7" t="s">
        <v>227</v>
      </c>
      <c r="B4" s="7" t="s">
        <v>86</v>
      </c>
      <c r="C4" s="7" t="s">
        <v>55</v>
      </c>
      <c r="D4" s="30">
        <v>42663.03457175926</v>
      </c>
      <c r="E4" s="8" t="s">
        <v>0</v>
      </c>
      <c r="F4" s="8" t="s">
        <v>66</v>
      </c>
      <c r="G4" s="8" t="s">
        <v>66</v>
      </c>
      <c r="H4" s="8">
        <v>0</v>
      </c>
      <c r="I4" s="8" t="s">
        <v>11</v>
      </c>
      <c r="J4" s="9">
        <f>VLOOKUP(I4,M$3:N$37,2,FALSE)</f>
        <v>6</v>
      </c>
      <c r="K4" s="8">
        <v>3</v>
      </c>
      <c r="M4" s="10" t="s">
        <v>47</v>
      </c>
      <c r="N4" s="17">
        <v>2</v>
      </c>
      <c r="O4" s="10"/>
      <c r="P4" s="10" t="s">
        <v>4</v>
      </c>
      <c r="Q4" s="18">
        <v>0.3541666666666667</v>
      </c>
      <c r="R4" s="18">
        <v>0.4375</v>
      </c>
      <c r="S4" s="19">
        <f>R4-Q4</f>
        <v>0.08333333333333331</v>
      </c>
      <c r="T4" s="10">
        <f>_xlfn.COUNTIFS(I$3:I$422,M4,K$3:K$422,"&lt;99")</f>
        <v>0</v>
      </c>
      <c r="U4" s="20">
        <f>IF(T4&gt;0,S4/T4,0)</f>
        <v>0</v>
      </c>
    </row>
    <row r="5" spans="1:21" ht="15">
      <c r="A5" s="7" t="s">
        <v>83</v>
      </c>
      <c r="B5" s="7" t="s">
        <v>84</v>
      </c>
      <c r="C5" s="7" t="s">
        <v>55</v>
      </c>
      <c r="D5" s="30">
        <v>42660.57326388889</v>
      </c>
      <c r="E5" s="8" t="s">
        <v>73</v>
      </c>
      <c r="F5" s="8" t="s">
        <v>66</v>
      </c>
      <c r="G5" s="8" t="s">
        <v>66</v>
      </c>
      <c r="H5" s="8">
        <v>0</v>
      </c>
      <c r="I5" s="8" t="s">
        <v>11</v>
      </c>
      <c r="J5" s="9">
        <f>VLOOKUP(I5,M$3:N$37,2,FALSE)</f>
        <v>6</v>
      </c>
      <c r="K5" s="8">
        <v>4</v>
      </c>
      <c r="M5" s="10" t="s">
        <v>9</v>
      </c>
      <c r="N5" s="17">
        <v>3</v>
      </c>
      <c r="O5" s="10"/>
      <c r="P5" s="10" t="s">
        <v>4</v>
      </c>
      <c r="Q5" s="18">
        <v>0.4583333333333333</v>
      </c>
      <c r="R5" s="18">
        <v>0.5208333333333334</v>
      </c>
      <c r="S5" s="19">
        <f>R5-Q5</f>
        <v>0.06250000000000006</v>
      </c>
      <c r="T5" s="10">
        <f>_xlfn.COUNTIFS(I$3:I$422,M5,K$3:K$422,"&lt;99")</f>
        <v>0</v>
      </c>
      <c r="U5" s="20">
        <f>IF(T5&gt;0,S5/T5,0)</f>
        <v>0</v>
      </c>
    </row>
    <row r="6" spans="1:21" ht="15">
      <c r="A6" s="7" t="s">
        <v>131</v>
      </c>
      <c r="B6" s="7" t="s">
        <v>132</v>
      </c>
      <c r="C6" s="7" t="s">
        <v>1</v>
      </c>
      <c r="D6" s="30">
        <v>42652.44050925926</v>
      </c>
      <c r="E6" s="8" t="s">
        <v>0</v>
      </c>
      <c r="F6" s="8" t="s">
        <v>59</v>
      </c>
      <c r="G6" s="8" t="s">
        <v>291</v>
      </c>
      <c r="H6" s="8">
        <v>1</v>
      </c>
      <c r="I6" s="8" t="s">
        <v>11</v>
      </c>
      <c r="J6" s="9">
        <f>VLOOKUP(I6,M$3:N$37,2,FALSE)</f>
        <v>6</v>
      </c>
      <c r="K6" s="8">
        <v>5</v>
      </c>
      <c r="M6" s="10" t="s">
        <v>51</v>
      </c>
      <c r="N6" s="17">
        <v>4</v>
      </c>
      <c r="O6" s="10"/>
      <c r="P6" s="10" t="s">
        <v>4</v>
      </c>
      <c r="Q6" s="18">
        <v>0.5208333333333334</v>
      </c>
      <c r="R6" s="18">
        <v>0.5625</v>
      </c>
      <c r="S6" s="19">
        <f>R6-Q6</f>
        <v>0.04166666666666663</v>
      </c>
      <c r="T6" s="10">
        <f>_xlfn.COUNTIFS(I$3:I$422,M6,K$3:K$422,"&lt;99")</f>
        <v>0</v>
      </c>
      <c r="U6" s="20">
        <f>IF(T6&gt;0,S6/T6,0)</f>
        <v>0</v>
      </c>
    </row>
    <row r="7" spans="1:21" ht="15">
      <c r="A7" s="7" t="s">
        <v>133</v>
      </c>
      <c r="B7" s="7" t="s">
        <v>134</v>
      </c>
      <c r="C7" s="7" t="s">
        <v>1</v>
      </c>
      <c r="D7" s="30">
        <v>42652.40388888889</v>
      </c>
      <c r="E7" s="8" t="s">
        <v>0</v>
      </c>
      <c r="F7" s="8" t="s">
        <v>59</v>
      </c>
      <c r="G7" s="8" t="s">
        <v>291</v>
      </c>
      <c r="H7" s="8">
        <v>2</v>
      </c>
      <c r="I7" s="8" t="s">
        <v>11</v>
      </c>
      <c r="J7" s="9">
        <f>VLOOKUP(I7,M$3:N$37,2,FALSE)</f>
        <v>6</v>
      </c>
      <c r="K7" s="8">
        <v>6</v>
      </c>
      <c r="M7" s="10" t="s">
        <v>10</v>
      </c>
      <c r="N7" s="17">
        <v>5</v>
      </c>
      <c r="O7" s="10"/>
      <c r="P7" s="10" t="s">
        <v>4</v>
      </c>
      <c r="Q7" s="18">
        <v>0.5625</v>
      </c>
      <c r="R7" s="18">
        <v>0.625</v>
      </c>
      <c r="S7" s="19">
        <f>R7-Q7</f>
        <v>0.0625</v>
      </c>
      <c r="T7" s="10">
        <f>_xlfn.COUNTIFS(I$3:I$422,M7,K$3:K$422,"&lt;99")</f>
        <v>0</v>
      </c>
      <c r="U7" s="20">
        <f t="shared" si="0"/>
        <v>0</v>
      </c>
    </row>
    <row r="8" spans="1:21" ht="15">
      <c r="A8" s="7" t="s">
        <v>225</v>
      </c>
      <c r="B8" s="7" t="s">
        <v>173</v>
      </c>
      <c r="C8" s="7" t="s">
        <v>174</v>
      </c>
      <c r="D8" s="30">
        <v>42660.6177662037</v>
      </c>
      <c r="E8" s="8" t="s">
        <v>0</v>
      </c>
      <c r="F8" s="8" t="s">
        <v>59</v>
      </c>
      <c r="G8" s="8" t="s">
        <v>268</v>
      </c>
      <c r="H8" s="8">
        <v>3</v>
      </c>
      <c r="I8" s="8" t="s">
        <v>11</v>
      </c>
      <c r="J8" s="9">
        <f>VLOOKUP(I8,M$3:N$37,2,FALSE)</f>
        <v>6</v>
      </c>
      <c r="K8" s="8">
        <v>7</v>
      </c>
      <c r="M8" s="22" t="s">
        <v>11</v>
      </c>
      <c r="N8" s="23">
        <v>6</v>
      </c>
      <c r="O8" s="22" t="s">
        <v>56</v>
      </c>
      <c r="P8" s="22" t="s">
        <v>4</v>
      </c>
      <c r="Q8" s="24">
        <v>0.6458333333333334</v>
      </c>
      <c r="R8" s="24">
        <v>0.7083333333333334</v>
      </c>
      <c r="S8" s="25">
        <f>R8-Q8</f>
        <v>0.0625</v>
      </c>
      <c r="T8" s="22">
        <f>_xlfn.COUNTIFS(I$3:I$422,M8,K$3:K$422,"&lt;99")</f>
        <v>9</v>
      </c>
      <c r="U8" s="26">
        <f t="shared" si="0"/>
        <v>0.006944444444444444</v>
      </c>
    </row>
    <row r="9" spans="1:21" ht="15">
      <c r="A9" s="7" t="s">
        <v>163</v>
      </c>
      <c r="B9" s="7" t="s">
        <v>164</v>
      </c>
      <c r="C9" s="7" t="s">
        <v>57</v>
      </c>
      <c r="D9" s="30">
        <v>42652.96496527778</v>
      </c>
      <c r="E9" s="8" t="s">
        <v>73</v>
      </c>
      <c r="F9" s="8" t="s">
        <v>59</v>
      </c>
      <c r="G9" s="8" t="s">
        <v>200</v>
      </c>
      <c r="H9" s="8">
        <v>3</v>
      </c>
      <c r="I9" s="8" t="s">
        <v>11</v>
      </c>
      <c r="J9" s="9">
        <f>VLOOKUP(I9,M$3:N$37,2,FALSE)</f>
        <v>6</v>
      </c>
      <c r="K9" s="8">
        <v>8</v>
      </c>
      <c r="M9" s="22" t="s">
        <v>12</v>
      </c>
      <c r="N9" s="23">
        <v>7</v>
      </c>
      <c r="O9" s="22" t="s">
        <v>56</v>
      </c>
      <c r="P9" s="22" t="s">
        <v>4</v>
      </c>
      <c r="Q9" s="24">
        <v>0.7083333333333334</v>
      </c>
      <c r="R9" s="24">
        <v>0.7708333333333334</v>
      </c>
      <c r="S9" s="25">
        <f>R9-Q9</f>
        <v>0.0625</v>
      </c>
      <c r="T9" s="22">
        <f>_xlfn.COUNTIFS(I$3:I$422,M9,K$3:K$422,"&lt;99")</f>
        <v>3</v>
      </c>
      <c r="U9" s="26">
        <f t="shared" si="0"/>
        <v>0.020833333333333332</v>
      </c>
    </row>
    <row r="10" spans="1:21" ht="15">
      <c r="A10" s="7" t="s">
        <v>181</v>
      </c>
      <c r="B10" s="7" t="s">
        <v>182</v>
      </c>
      <c r="C10" s="7" t="s">
        <v>60</v>
      </c>
      <c r="D10" s="30">
        <v>42645.53939814815</v>
      </c>
      <c r="E10" s="8" t="s">
        <v>73</v>
      </c>
      <c r="F10" s="8" t="s">
        <v>267</v>
      </c>
      <c r="G10" s="8" t="s">
        <v>215</v>
      </c>
      <c r="H10" s="8">
        <v>1</v>
      </c>
      <c r="I10" s="8" t="s">
        <v>11</v>
      </c>
      <c r="J10" s="9">
        <f>VLOOKUP(I10,M$3:N$37,2,FALSE)</f>
        <v>6</v>
      </c>
      <c r="K10" s="8">
        <v>9</v>
      </c>
      <c r="M10" s="12" t="s">
        <v>62</v>
      </c>
      <c r="N10" s="13">
        <v>8</v>
      </c>
      <c r="O10" s="12"/>
      <c r="P10" s="12" t="s">
        <v>13</v>
      </c>
      <c r="Q10" s="14">
        <v>0.3125</v>
      </c>
      <c r="R10" s="14">
        <v>0.3541666666666667</v>
      </c>
      <c r="S10" s="15">
        <f aca="true" t="shared" si="1" ref="S10:S16">R10-Q10</f>
        <v>0.041666666666666685</v>
      </c>
      <c r="T10" s="12">
        <f>_xlfn.COUNTIFS(I$3:I$422,M10,K$3:K$422,"&lt;99")</f>
        <v>0</v>
      </c>
      <c r="U10" s="16">
        <f>IF(T10&gt;0,S10/T10,0)</f>
        <v>0</v>
      </c>
    </row>
    <row r="11" spans="1:21" ht="15">
      <c r="A11" s="7" t="s">
        <v>179</v>
      </c>
      <c r="B11" s="7" t="s">
        <v>180</v>
      </c>
      <c r="C11" s="7" t="s">
        <v>60</v>
      </c>
      <c r="D11" s="30">
        <v>42645.539814814816</v>
      </c>
      <c r="E11" s="8" t="s">
        <v>73</v>
      </c>
      <c r="F11" s="8" t="s">
        <v>267</v>
      </c>
      <c r="G11" s="8" t="s">
        <v>215</v>
      </c>
      <c r="H11" s="8">
        <v>2</v>
      </c>
      <c r="I11" s="8" t="s">
        <v>11</v>
      </c>
      <c r="J11" s="9">
        <f>VLOOKUP(I11,M$3:N$37,2,FALSE)</f>
        <v>6</v>
      </c>
      <c r="K11" s="8">
        <v>10</v>
      </c>
      <c r="M11" s="22" t="s">
        <v>14</v>
      </c>
      <c r="N11" s="23">
        <v>9</v>
      </c>
      <c r="O11" s="22" t="s">
        <v>56</v>
      </c>
      <c r="P11" s="22" t="s">
        <v>13</v>
      </c>
      <c r="Q11" s="24">
        <v>0.3541666666666667</v>
      </c>
      <c r="R11" s="24">
        <v>0.4166666666666667</v>
      </c>
      <c r="S11" s="25">
        <f t="shared" si="1"/>
        <v>0.0625</v>
      </c>
      <c r="T11" s="22">
        <f>_xlfn.COUNTIFS(I$3:I$422,M11,K$3:K$422,"&lt;99")</f>
        <v>1</v>
      </c>
      <c r="U11" s="26">
        <f>IF(T11&gt;0,S11/T11,0)</f>
        <v>0.0625</v>
      </c>
    </row>
    <row r="12" spans="1:21" ht="15">
      <c r="A12" s="7" t="s">
        <v>93</v>
      </c>
      <c r="B12" s="7" t="s">
        <v>94</v>
      </c>
      <c r="C12" s="7" t="s">
        <v>2</v>
      </c>
      <c r="D12" s="30">
        <v>42656.20346064815</v>
      </c>
      <c r="E12" s="8" t="s">
        <v>73</v>
      </c>
      <c r="F12" s="8" t="s">
        <v>67</v>
      </c>
      <c r="G12" s="8" t="s">
        <v>199</v>
      </c>
      <c r="H12" s="8">
        <v>3</v>
      </c>
      <c r="I12" s="8" t="s">
        <v>12</v>
      </c>
      <c r="J12" s="9">
        <f>VLOOKUP(I12,M$3:N$37,2,FALSE)</f>
        <v>7</v>
      </c>
      <c r="K12" s="8">
        <v>1</v>
      </c>
      <c r="M12" s="22" t="s">
        <v>15</v>
      </c>
      <c r="N12" s="23">
        <v>10</v>
      </c>
      <c r="O12" s="22" t="s">
        <v>75</v>
      </c>
      <c r="P12" s="22" t="s">
        <v>13</v>
      </c>
      <c r="Q12" s="24">
        <v>0.4375</v>
      </c>
      <c r="R12" s="24">
        <v>0.5</v>
      </c>
      <c r="S12" s="25">
        <f t="shared" si="1"/>
        <v>0.0625</v>
      </c>
      <c r="T12" s="22">
        <f>_xlfn.COUNTIFS(I$3:I$422,M12,K$3:K$422,"&lt;99")</f>
        <v>13</v>
      </c>
      <c r="U12" s="26">
        <f>IF(T12&gt;0,S12/T12,0)</f>
        <v>0.004807692307692308</v>
      </c>
    </row>
    <row r="13" spans="1:21" ht="15">
      <c r="A13" s="7" t="s">
        <v>95</v>
      </c>
      <c r="B13" s="7" t="s">
        <v>96</v>
      </c>
      <c r="C13" s="7" t="s">
        <v>2</v>
      </c>
      <c r="D13" s="30">
        <v>42656.202881944446</v>
      </c>
      <c r="E13" s="8" t="s">
        <v>73</v>
      </c>
      <c r="F13" s="8" t="s">
        <v>67</v>
      </c>
      <c r="G13" s="8" t="s">
        <v>199</v>
      </c>
      <c r="H13" s="8">
        <v>3</v>
      </c>
      <c r="I13" s="8" t="s">
        <v>12</v>
      </c>
      <c r="J13" s="9">
        <f>VLOOKUP(I13,M$3:N$37,2,FALSE)</f>
        <v>7</v>
      </c>
      <c r="K13" s="8">
        <v>2</v>
      </c>
      <c r="M13" s="10" t="s">
        <v>42</v>
      </c>
      <c r="N13" s="17">
        <v>11</v>
      </c>
      <c r="O13" s="10"/>
      <c r="P13" s="10" t="s">
        <v>13</v>
      </c>
      <c r="Q13" s="18">
        <v>0.5</v>
      </c>
      <c r="R13" s="18">
        <v>0.5625</v>
      </c>
      <c r="S13" s="19">
        <f t="shared" si="1"/>
        <v>0.0625</v>
      </c>
      <c r="T13" s="10">
        <f>_xlfn.COUNTIFS(I$3:I$422,M13,K$3:K$422,"&lt;99")</f>
        <v>0</v>
      </c>
      <c r="U13" s="20">
        <f>IF(T13&gt;0,S13/T13,0)</f>
        <v>0</v>
      </c>
    </row>
    <row r="14" spans="1:21" ht="15">
      <c r="A14" s="7" t="s">
        <v>135</v>
      </c>
      <c r="B14" s="7" t="s">
        <v>136</v>
      </c>
      <c r="C14" s="7" t="s">
        <v>137</v>
      </c>
      <c r="D14" s="30">
        <v>42652.886724537035</v>
      </c>
      <c r="E14" s="8" t="s">
        <v>73</v>
      </c>
      <c r="F14" s="8" t="s">
        <v>67</v>
      </c>
      <c r="G14" s="8" t="s">
        <v>199</v>
      </c>
      <c r="H14" s="8">
        <v>3</v>
      </c>
      <c r="I14" s="8" t="s">
        <v>12</v>
      </c>
      <c r="J14" s="9">
        <f>VLOOKUP(I14,M$3:N$37,2,FALSE)</f>
        <v>7</v>
      </c>
      <c r="K14" s="8">
        <v>3</v>
      </c>
      <c r="M14" s="22" t="s">
        <v>16</v>
      </c>
      <c r="N14" s="23">
        <v>12</v>
      </c>
      <c r="O14" s="10"/>
      <c r="P14" s="10" t="s">
        <v>13</v>
      </c>
      <c r="Q14" s="18">
        <v>0.5625</v>
      </c>
      <c r="R14" s="18">
        <v>0.625</v>
      </c>
      <c r="S14" s="19">
        <f t="shared" si="1"/>
        <v>0.0625</v>
      </c>
      <c r="T14" s="10">
        <f>_xlfn.COUNTIFS(I$3:I$422,M14,K$3:K$422,"&lt;99")</f>
        <v>0</v>
      </c>
      <c r="U14" s="20">
        <f>IF(T14&gt;0,S14/T14,0)</f>
        <v>0</v>
      </c>
    </row>
    <row r="15" spans="1:21" ht="15">
      <c r="A15" s="7" t="s">
        <v>123</v>
      </c>
      <c r="B15" s="7" t="s">
        <v>124</v>
      </c>
      <c r="C15" s="7" t="s">
        <v>125</v>
      </c>
      <c r="D15" s="30">
        <v>42653.02502314815</v>
      </c>
      <c r="E15" s="8" t="s">
        <v>73</v>
      </c>
      <c r="F15" s="8" t="s">
        <v>222</v>
      </c>
      <c r="G15" s="8" t="s">
        <v>218</v>
      </c>
      <c r="H15" s="8">
        <v>3</v>
      </c>
      <c r="I15" s="8" t="s">
        <v>14</v>
      </c>
      <c r="J15" s="9">
        <f>VLOOKUP(I15,M$3:N$37,2,FALSE)</f>
        <v>9</v>
      </c>
      <c r="K15" s="8">
        <v>1</v>
      </c>
      <c r="M15" s="22" t="s">
        <v>41</v>
      </c>
      <c r="N15" s="23">
        <v>13</v>
      </c>
      <c r="O15" s="22" t="s">
        <v>76</v>
      </c>
      <c r="P15" s="22" t="s">
        <v>13</v>
      </c>
      <c r="Q15" s="24">
        <v>0.6458333333333334</v>
      </c>
      <c r="R15" s="24">
        <v>0.7083333333333334</v>
      </c>
      <c r="S15" s="25">
        <f t="shared" si="1"/>
        <v>0.0625</v>
      </c>
      <c r="T15" s="22">
        <f>_xlfn.COUNTIFS(I$3:I$422,M15,K$3:K$422,"&lt;99")</f>
        <v>6</v>
      </c>
      <c r="U15" s="26">
        <f>IF(T15&gt;0,S15/T15,0)</f>
        <v>0.010416666666666666</v>
      </c>
    </row>
    <row r="16" spans="1:21" ht="15">
      <c r="A16" s="7" t="s">
        <v>128</v>
      </c>
      <c r="B16" s="7" t="s">
        <v>129</v>
      </c>
      <c r="C16" s="7" t="s">
        <v>130</v>
      </c>
      <c r="D16" s="30">
        <v>42652.51059027778</v>
      </c>
      <c r="E16" s="8" t="s">
        <v>73</v>
      </c>
      <c r="F16" s="8" t="s">
        <v>58</v>
      </c>
      <c r="G16" s="8" t="s">
        <v>215</v>
      </c>
      <c r="H16" s="8">
        <v>2</v>
      </c>
      <c r="I16" s="8" t="s">
        <v>15</v>
      </c>
      <c r="J16" s="9">
        <f>VLOOKUP(I16,M$3:N$37,2,FALSE)</f>
        <v>10</v>
      </c>
      <c r="K16" s="8">
        <v>1</v>
      </c>
      <c r="M16" s="31" t="s">
        <v>48</v>
      </c>
      <c r="N16" s="32">
        <v>14</v>
      </c>
      <c r="O16" s="31" t="s">
        <v>251</v>
      </c>
      <c r="P16" s="31" t="s">
        <v>13</v>
      </c>
      <c r="Q16" s="33">
        <v>0.7083333333333334</v>
      </c>
      <c r="R16" s="33">
        <v>0.7708333333333334</v>
      </c>
      <c r="S16" s="34">
        <f t="shared" si="1"/>
        <v>0.0625</v>
      </c>
      <c r="T16" s="22">
        <f>_xlfn.COUNTIFS(I$3:I$422,M16,K$3:K$422,"&lt;99")</f>
        <v>4</v>
      </c>
      <c r="U16" s="26">
        <f>IF(T16&gt;0,S16/T16,0)</f>
        <v>0.015625</v>
      </c>
    </row>
    <row r="17" spans="1:21" ht="15">
      <c r="A17" s="7" t="s">
        <v>191</v>
      </c>
      <c r="B17" s="7" t="s">
        <v>192</v>
      </c>
      <c r="C17" s="7" t="s">
        <v>193</v>
      </c>
      <c r="D17" s="30">
        <v>42635.55658564815</v>
      </c>
      <c r="E17" s="8" t="s">
        <v>228</v>
      </c>
      <c r="F17" s="8" t="s">
        <v>58</v>
      </c>
      <c r="G17" s="8" t="s">
        <v>215</v>
      </c>
      <c r="H17" s="8">
        <v>2</v>
      </c>
      <c r="I17" s="8" t="s">
        <v>15</v>
      </c>
      <c r="J17" s="9">
        <f>VLOOKUP(I17,M$3:N$37,2,FALSE)</f>
        <v>10</v>
      </c>
      <c r="K17" s="8">
        <v>2</v>
      </c>
      <c r="M17" s="12" t="s">
        <v>63</v>
      </c>
      <c r="N17" s="13">
        <v>15</v>
      </c>
      <c r="O17" s="12"/>
      <c r="P17" s="12" t="s">
        <v>17</v>
      </c>
      <c r="Q17" s="14">
        <v>0.3125</v>
      </c>
      <c r="R17" s="14">
        <v>0.3541666666666667</v>
      </c>
      <c r="S17" s="15">
        <f aca="true" t="shared" si="2" ref="S17:S30">R17-Q17</f>
        <v>0.041666666666666685</v>
      </c>
      <c r="T17" s="12">
        <f>_xlfn.COUNTIFS(I$3:I$422,M17,K$3:K$422,"&lt;99")</f>
        <v>0</v>
      </c>
      <c r="U17" s="16">
        <f aca="true" t="shared" si="3" ref="U17:U23">IF(T17&gt;0,S17/T17,0)</f>
        <v>0</v>
      </c>
    </row>
    <row r="18" spans="1:21" s="7" customFormat="1" ht="15">
      <c r="A18" s="7" t="s">
        <v>121</v>
      </c>
      <c r="B18" s="7" t="s">
        <v>122</v>
      </c>
      <c r="C18" s="7" t="s">
        <v>70</v>
      </c>
      <c r="D18" s="30">
        <v>42653.10836805555</v>
      </c>
      <c r="E18" s="8" t="s">
        <v>73</v>
      </c>
      <c r="F18" s="8" t="s">
        <v>58</v>
      </c>
      <c r="G18" s="8" t="s">
        <v>270</v>
      </c>
      <c r="H18" s="8">
        <v>3</v>
      </c>
      <c r="I18" s="8" t="s">
        <v>15</v>
      </c>
      <c r="J18" s="9">
        <f>VLOOKUP(I18,M$3:N$37,2,FALSE)</f>
        <v>10</v>
      </c>
      <c r="K18" s="8">
        <v>3</v>
      </c>
      <c r="M18" s="22" t="s">
        <v>18</v>
      </c>
      <c r="N18" s="23">
        <v>16</v>
      </c>
      <c r="O18" s="22" t="s">
        <v>198</v>
      </c>
      <c r="P18" s="22" t="s">
        <v>17</v>
      </c>
      <c r="Q18" s="24">
        <v>0.3541666666666667</v>
      </c>
      <c r="R18" s="24">
        <v>0.4166666666666667</v>
      </c>
      <c r="S18" s="25">
        <f t="shared" si="2"/>
        <v>0.0625</v>
      </c>
      <c r="T18" s="22">
        <f>_xlfn.COUNTIFS(I$3:I$422,M18,K$3:K$422,"&lt;99")</f>
        <v>4</v>
      </c>
      <c r="U18" s="26">
        <f t="shared" si="3"/>
        <v>0.015625</v>
      </c>
    </row>
    <row r="19" spans="1:21" ht="15">
      <c r="A19" s="7" t="s">
        <v>100</v>
      </c>
      <c r="B19" s="7" t="s">
        <v>101</v>
      </c>
      <c r="C19" s="7" t="s">
        <v>74</v>
      </c>
      <c r="D19" s="30">
        <v>42653.44480324074</v>
      </c>
      <c r="E19" s="8" t="s">
        <v>73</v>
      </c>
      <c r="F19" s="8" t="s">
        <v>58</v>
      </c>
      <c r="G19" s="8" t="s">
        <v>271</v>
      </c>
      <c r="H19" s="8">
        <v>3</v>
      </c>
      <c r="I19" s="8" t="s">
        <v>15</v>
      </c>
      <c r="J19" s="9">
        <f>VLOOKUP(I19,M$3:N$37,2,FALSE)</f>
        <v>10</v>
      </c>
      <c r="K19" s="8">
        <v>4</v>
      </c>
      <c r="M19" s="22" t="s">
        <v>19</v>
      </c>
      <c r="N19" s="23">
        <v>17</v>
      </c>
      <c r="O19" s="22" t="s">
        <v>250</v>
      </c>
      <c r="P19" s="22" t="s">
        <v>17</v>
      </c>
      <c r="Q19" s="24">
        <v>0.4375</v>
      </c>
      <c r="R19" s="24">
        <v>0.5</v>
      </c>
      <c r="S19" s="25">
        <f t="shared" si="2"/>
        <v>0.0625</v>
      </c>
      <c r="T19" s="22">
        <f>_xlfn.COUNTIFS(I$3:I$422,M19,K$3:K$422,"&lt;99")</f>
        <v>3</v>
      </c>
      <c r="U19" s="26">
        <f t="shared" si="3"/>
        <v>0.020833333333333332</v>
      </c>
    </row>
    <row r="20" spans="1:21" s="7" customFormat="1" ht="15">
      <c r="A20" s="7" t="s">
        <v>187</v>
      </c>
      <c r="B20" s="7" t="s">
        <v>188</v>
      </c>
      <c r="C20" s="7" t="s">
        <v>80</v>
      </c>
      <c r="D20" s="30">
        <v>42639.505428240744</v>
      </c>
      <c r="E20" s="8" t="s">
        <v>228</v>
      </c>
      <c r="F20" s="8" t="s">
        <v>272</v>
      </c>
      <c r="G20" s="8" t="s">
        <v>215</v>
      </c>
      <c r="H20" s="8">
        <v>1</v>
      </c>
      <c r="I20" s="8" t="s">
        <v>15</v>
      </c>
      <c r="J20" s="9">
        <f>VLOOKUP(I20,M$3:N$37,2,FALSE)</f>
        <v>10</v>
      </c>
      <c r="K20" s="8">
        <v>5</v>
      </c>
      <c r="M20" s="10" t="s">
        <v>44</v>
      </c>
      <c r="N20" s="17">
        <v>18</v>
      </c>
      <c r="O20" s="10"/>
      <c r="P20" s="10" t="s">
        <v>17</v>
      </c>
      <c r="Q20" s="18">
        <v>0.5</v>
      </c>
      <c r="R20" s="18">
        <v>0.5625</v>
      </c>
      <c r="S20" s="19">
        <f t="shared" si="2"/>
        <v>0.0625</v>
      </c>
      <c r="T20" s="10">
        <f>_xlfn.COUNTIFS(I$3:I$422,M20,K$3:K$422,"&lt;99")</f>
        <v>0</v>
      </c>
      <c r="U20" s="20">
        <f t="shared" si="3"/>
        <v>0</v>
      </c>
    </row>
    <row r="21" spans="1:21" ht="15">
      <c r="A21" s="7" t="s">
        <v>189</v>
      </c>
      <c r="B21" s="7" t="s">
        <v>190</v>
      </c>
      <c r="C21" s="7" t="s">
        <v>80</v>
      </c>
      <c r="D21" s="30">
        <v>42639.504641203705</v>
      </c>
      <c r="E21" s="8" t="s">
        <v>228</v>
      </c>
      <c r="F21" s="8" t="s">
        <v>272</v>
      </c>
      <c r="G21" s="8" t="s">
        <v>215</v>
      </c>
      <c r="H21" s="8">
        <v>2</v>
      </c>
      <c r="I21" s="8" t="s">
        <v>15</v>
      </c>
      <c r="J21" s="9">
        <f>VLOOKUP(I21,M$3:N$37,2,FALSE)</f>
        <v>10</v>
      </c>
      <c r="K21" s="8">
        <v>6</v>
      </c>
      <c r="M21" s="22" t="s">
        <v>20</v>
      </c>
      <c r="N21" s="23">
        <v>19</v>
      </c>
      <c r="O21" s="22" t="s">
        <v>76</v>
      </c>
      <c r="P21" s="22" t="s">
        <v>17</v>
      </c>
      <c r="Q21" s="24">
        <v>0.5625</v>
      </c>
      <c r="R21" s="24">
        <v>0.625</v>
      </c>
      <c r="S21" s="25">
        <f t="shared" si="2"/>
        <v>0.0625</v>
      </c>
      <c r="T21" s="22">
        <f>_xlfn.COUNTIFS(I$3:I$422,M21,K$3:K$422,"&lt;99")</f>
        <v>1</v>
      </c>
      <c r="U21" s="26">
        <f t="shared" si="3"/>
        <v>0.0625</v>
      </c>
    </row>
    <row r="22" spans="1:21" ht="15">
      <c r="A22" s="7" t="s">
        <v>177</v>
      </c>
      <c r="B22" s="7" t="s">
        <v>178</v>
      </c>
      <c r="C22" s="7" t="s">
        <v>80</v>
      </c>
      <c r="D22" s="30">
        <v>42646.50748842592</v>
      </c>
      <c r="E22" s="8" t="s">
        <v>0</v>
      </c>
      <c r="F22" s="8" t="s">
        <v>273</v>
      </c>
      <c r="G22" s="8" t="s">
        <v>215</v>
      </c>
      <c r="H22" s="8">
        <v>1</v>
      </c>
      <c r="I22" s="8" t="s">
        <v>15</v>
      </c>
      <c r="J22" s="9">
        <f>VLOOKUP(I22,M$3:N$37,2,FALSE)</f>
        <v>10</v>
      </c>
      <c r="K22" s="8">
        <v>7</v>
      </c>
      <c r="M22" s="22" t="s">
        <v>49</v>
      </c>
      <c r="N22" s="23">
        <v>20</v>
      </c>
      <c r="O22" s="22" t="s">
        <v>56</v>
      </c>
      <c r="P22" s="22" t="s">
        <v>17</v>
      </c>
      <c r="Q22" s="24">
        <v>0.6458333333333334</v>
      </c>
      <c r="R22" s="24">
        <v>0.7083333333333334</v>
      </c>
      <c r="S22" s="25">
        <f t="shared" si="2"/>
        <v>0.0625</v>
      </c>
      <c r="T22" s="22">
        <f>_xlfn.COUNTIFS(I$3:I$422,M22,K$3:K$422,"&lt;99")</f>
        <v>10</v>
      </c>
      <c r="U22" s="26">
        <f t="shared" si="3"/>
        <v>0.00625</v>
      </c>
    </row>
    <row r="23" spans="1:21" ht="15">
      <c r="A23" s="7" t="s">
        <v>246</v>
      </c>
      <c r="B23" s="7" t="s">
        <v>178</v>
      </c>
      <c r="C23" s="7" t="s">
        <v>80</v>
      </c>
      <c r="D23" s="30">
        <v>42661.380833333336</v>
      </c>
      <c r="E23" s="8" t="s">
        <v>228</v>
      </c>
      <c r="F23" s="8" t="s">
        <v>273</v>
      </c>
      <c r="G23" s="8" t="s">
        <v>215</v>
      </c>
      <c r="H23" s="8">
        <v>1</v>
      </c>
      <c r="I23" s="8" t="s">
        <v>15</v>
      </c>
      <c r="J23" s="9">
        <f>VLOOKUP(I23,M$3:N$37,2,FALSE)</f>
        <v>10</v>
      </c>
      <c r="K23" s="8">
        <v>8</v>
      </c>
      <c r="M23" s="10" t="s">
        <v>43</v>
      </c>
      <c r="N23" s="17">
        <v>21</v>
      </c>
      <c r="O23" s="10"/>
      <c r="P23" s="10" t="s">
        <v>17</v>
      </c>
      <c r="Q23" s="18">
        <v>0.7083333333333334</v>
      </c>
      <c r="R23" s="18">
        <v>0.7708333333333334</v>
      </c>
      <c r="S23" s="19">
        <f t="shared" si="2"/>
        <v>0.0625</v>
      </c>
      <c r="T23" s="10">
        <f>_xlfn.COUNTIFS(I$3:I$422,M23,K$3:K$422,"&lt;99")</f>
        <v>0</v>
      </c>
      <c r="U23" s="20">
        <f t="shared" si="3"/>
        <v>0</v>
      </c>
    </row>
    <row r="24" spans="1:21" ht="15">
      <c r="A24" s="7" t="s">
        <v>175</v>
      </c>
      <c r="B24" s="7" t="s">
        <v>176</v>
      </c>
      <c r="C24" s="7" t="s">
        <v>80</v>
      </c>
      <c r="D24" s="30">
        <v>42646.508043981485</v>
      </c>
      <c r="E24" s="8" t="s">
        <v>0</v>
      </c>
      <c r="F24" s="8" t="s">
        <v>273</v>
      </c>
      <c r="G24" s="8" t="s">
        <v>215</v>
      </c>
      <c r="H24" s="8">
        <v>2</v>
      </c>
      <c r="I24" s="8" t="s">
        <v>15</v>
      </c>
      <c r="J24" s="9">
        <f>VLOOKUP(I24,M$3:N$37,2,FALSE)</f>
        <v>10</v>
      </c>
      <c r="K24" s="8">
        <v>9</v>
      </c>
      <c r="M24" s="12" t="s">
        <v>64</v>
      </c>
      <c r="N24" s="13">
        <v>22</v>
      </c>
      <c r="O24" s="12"/>
      <c r="P24" s="12" t="s">
        <v>21</v>
      </c>
      <c r="Q24" s="14">
        <v>0.3125</v>
      </c>
      <c r="R24" s="14">
        <v>0.3541666666666667</v>
      </c>
      <c r="S24" s="15">
        <f t="shared" si="2"/>
        <v>0.041666666666666685</v>
      </c>
      <c r="T24" s="12">
        <f>_xlfn.COUNTIFS(I$3:I$422,M24,K$3:K$422,"&lt;99")</f>
        <v>0</v>
      </c>
      <c r="U24" s="16">
        <f>IF(T24&gt;0,S24/T24,0)</f>
        <v>0</v>
      </c>
    </row>
    <row r="25" spans="1:21" ht="15">
      <c r="A25" s="7" t="s">
        <v>245</v>
      </c>
      <c r="B25" s="7" t="s">
        <v>176</v>
      </c>
      <c r="C25" s="7" t="s">
        <v>80</v>
      </c>
      <c r="D25" s="30">
        <v>42661.38118055555</v>
      </c>
      <c r="E25" s="8" t="s">
        <v>228</v>
      </c>
      <c r="F25" s="8" t="s">
        <v>273</v>
      </c>
      <c r="G25" s="8" t="s">
        <v>215</v>
      </c>
      <c r="H25" s="8">
        <v>2</v>
      </c>
      <c r="I25" s="8" t="s">
        <v>15</v>
      </c>
      <c r="J25" s="9">
        <f>VLOOKUP(I25,M$3:N$37,2,FALSE)</f>
        <v>10</v>
      </c>
      <c r="K25" s="8">
        <v>10</v>
      </c>
      <c r="M25" s="22" t="s">
        <v>23</v>
      </c>
      <c r="N25" s="23">
        <v>23</v>
      </c>
      <c r="O25" s="22" t="s">
        <v>75</v>
      </c>
      <c r="P25" s="22" t="s">
        <v>21</v>
      </c>
      <c r="Q25" s="24">
        <v>0.3541666666666667</v>
      </c>
      <c r="R25" s="24">
        <v>0.4166666666666667</v>
      </c>
      <c r="S25" s="25">
        <f t="shared" si="2"/>
        <v>0.0625</v>
      </c>
      <c r="T25" s="22">
        <f>_xlfn.COUNTIFS(I$3:I$422,M25,K$3:K$422,"&lt;99")</f>
        <v>6</v>
      </c>
      <c r="U25" s="26">
        <f>IF(T25&gt;0,S25/T25,0)</f>
        <v>0.010416666666666666</v>
      </c>
    </row>
    <row r="26" spans="1:21" ht="15">
      <c r="A26" s="7" t="s">
        <v>165</v>
      </c>
      <c r="B26" s="7" t="s">
        <v>166</v>
      </c>
      <c r="C26" s="7" t="s">
        <v>80</v>
      </c>
      <c r="D26" s="30">
        <v>42649.61986111111</v>
      </c>
      <c r="E26" s="8" t="s">
        <v>73</v>
      </c>
      <c r="G26" s="8" t="s">
        <v>215</v>
      </c>
      <c r="H26" s="8">
        <v>3</v>
      </c>
      <c r="I26" s="8" t="s">
        <v>15</v>
      </c>
      <c r="J26" s="9">
        <f>VLOOKUP(I26,M$3:N$37,2,FALSE)</f>
        <v>10</v>
      </c>
      <c r="K26" s="8">
        <v>11</v>
      </c>
      <c r="M26" s="22" t="s">
        <v>24</v>
      </c>
      <c r="N26" s="23">
        <v>24</v>
      </c>
      <c r="O26" s="22" t="s">
        <v>56</v>
      </c>
      <c r="P26" s="22" t="s">
        <v>21</v>
      </c>
      <c r="Q26" s="24">
        <v>0.4375</v>
      </c>
      <c r="R26" s="24">
        <v>0.5</v>
      </c>
      <c r="S26" s="25">
        <f t="shared" si="2"/>
        <v>0.0625</v>
      </c>
      <c r="T26" s="22">
        <f>_xlfn.COUNTIFS(I$3:I$422,M26,K$3:K$422,"&lt;99")</f>
        <v>8</v>
      </c>
      <c r="U26" s="26">
        <f>IF(T26&gt;0,S26/T26,0)</f>
        <v>0.0078125</v>
      </c>
    </row>
    <row r="27" spans="1:21" ht="15">
      <c r="A27" s="7" t="s">
        <v>167</v>
      </c>
      <c r="B27" s="7" t="s">
        <v>168</v>
      </c>
      <c r="C27" s="7" t="s">
        <v>80</v>
      </c>
      <c r="D27" s="30">
        <v>42649.617800925924</v>
      </c>
      <c r="E27" s="8" t="s">
        <v>0</v>
      </c>
      <c r="G27" s="8" t="s">
        <v>215</v>
      </c>
      <c r="H27" s="8">
        <v>3</v>
      </c>
      <c r="I27" s="8" t="s">
        <v>15</v>
      </c>
      <c r="J27" s="9">
        <f>VLOOKUP(I27,M$3:N$37,2,FALSE)</f>
        <v>10</v>
      </c>
      <c r="K27" s="8">
        <v>12</v>
      </c>
      <c r="M27" s="10" t="s">
        <v>50</v>
      </c>
      <c r="N27" s="17">
        <v>25</v>
      </c>
      <c r="O27" s="10"/>
      <c r="P27" s="10" t="s">
        <v>21</v>
      </c>
      <c r="Q27" s="18">
        <v>0.5</v>
      </c>
      <c r="R27" s="18">
        <v>0.5625</v>
      </c>
      <c r="S27" s="19">
        <f t="shared" si="2"/>
        <v>0.0625</v>
      </c>
      <c r="T27" s="10">
        <f>_xlfn.COUNTIFS(I$3:I$422,M27,K$3:K$422,"&lt;99")</f>
        <v>0</v>
      </c>
      <c r="U27" s="20">
        <f>IF(T27&gt;0,S27/T27,0)</f>
        <v>0</v>
      </c>
    </row>
    <row r="28" spans="1:21" ht="15">
      <c r="A28" s="7" t="s">
        <v>185</v>
      </c>
      <c r="B28" s="7" t="s">
        <v>186</v>
      </c>
      <c r="C28" s="7" t="s">
        <v>80</v>
      </c>
      <c r="D28" s="30">
        <v>42641.315983796296</v>
      </c>
      <c r="E28" s="8" t="s">
        <v>73</v>
      </c>
      <c r="G28" s="8" t="s">
        <v>218</v>
      </c>
      <c r="H28" s="8">
        <v>3</v>
      </c>
      <c r="I28" s="8" t="s">
        <v>15</v>
      </c>
      <c r="J28" s="9">
        <f>VLOOKUP(I28,M$3:N$37,2,FALSE)</f>
        <v>10</v>
      </c>
      <c r="K28" s="8">
        <v>13</v>
      </c>
      <c r="M28" s="22" t="s">
        <v>25</v>
      </c>
      <c r="N28" s="23">
        <v>26</v>
      </c>
      <c r="O28" s="22" t="s">
        <v>56</v>
      </c>
      <c r="P28" s="22" t="s">
        <v>21</v>
      </c>
      <c r="Q28" s="24">
        <v>0.5625</v>
      </c>
      <c r="R28" s="24">
        <v>0.625</v>
      </c>
      <c r="S28" s="25">
        <f t="shared" si="2"/>
        <v>0.0625</v>
      </c>
      <c r="T28" s="22">
        <f>_xlfn.COUNTIFS(I$3:I$422,M28,K$3:K$422,"&lt;99")</f>
        <v>7</v>
      </c>
      <c r="U28" s="26">
        <f>IF(T28&gt;0,S28/T28,0)</f>
        <v>0.008928571428571428</v>
      </c>
    </row>
    <row r="29" spans="1:21" ht="15">
      <c r="A29" s="7" t="s">
        <v>196</v>
      </c>
      <c r="B29" s="7" t="s">
        <v>197</v>
      </c>
      <c r="C29" s="7" t="s">
        <v>80</v>
      </c>
      <c r="D29" s="30">
        <v>42634.38909722222</v>
      </c>
      <c r="E29" s="8" t="s">
        <v>73</v>
      </c>
      <c r="G29" s="8" t="s">
        <v>215</v>
      </c>
      <c r="H29" s="8">
        <v>2</v>
      </c>
      <c r="I29" s="8" t="s">
        <v>41</v>
      </c>
      <c r="J29" s="9">
        <f>VLOOKUP(I29,M$3:N$37,2,FALSE)</f>
        <v>13</v>
      </c>
      <c r="K29" s="8">
        <v>1</v>
      </c>
      <c r="M29" s="22" t="s">
        <v>45</v>
      </c>
      <c r="N29" s="23">
        <v>27</v>
      </c>
      <c r="O29" s="22" t="s">
        <v>56</v>
      </c>
      <c r="P29" s="22" t="s">
        <v>21</v>
      </c>
      <c r="Q29" s="24">
        <v>0.6458333333333334</v>
      </c>
      <c r="R29" s="24">
        <v>0.7083333333333334</v>
      </c>
      <c r="S29" s="25">
        <f t="shared" si="2"/>
        <v>0.0625</v>
      </c>
      <c r="T29" s="22">
        <f>_xlfn.COUNTIFS(I$3:I$422,M29,K$3:K$422,"&lt;99")</f>
        <v>4</v>
      </c>
      <c r="U29" s="26">
        <f>IF(T29&gt;0,S29/T29,0)</f>
        <v>0.015625</v>
      </c>
    </row>
    <row r="30" spans="1:21" ht="15">
      <c r="A30" s="7" t="s">
        <v>194</v>
      </c>
      <c r="B30" s="7" t="s">
        <v>195</v>
      </c>
      <c r="C30" s="7" t="s">
        <v>80</v>
      </c>
      <c r="D30" s="30">
        <v>42634.3900462963</v>
      </c>
      <c r="E30" s="8" t="s">
        <v>73</v>
      </c>
      <c r="G30" s="8" t="s">
        <v>215</v>
      </c>
      <c r="H30" s="8">
        <v>1</v>
      </c>
      <c r="I30" s="8" t="s">
        <v>41</v>
      </c>
      <c r="J30" s="9">
        <f>VLOOKUP(I30,M$3:N$37,2,FALSE)</f>
        <v>13</v>
      </c>
      <c r="K30" s="8">
        <v>2</v>
      </c>
      <c r="M30" s="22" t="s">
        <v>46</v>
      </c>
      <c r="N30" s="23">
        <v>29</v>
      </c>
      <c r="O30" s="22" t="s">
        <v>198</v>
      </c>
      <c r="P30" s="22" t="s">
        <v>21</v>
      </c>
      <c r="Q30" s="24">
        <v>0.7083333333333334</v>
      </c>
      <c r="R30" s="24">
        <v>0.7708333333333334</v>
      </c>
      <c r="S30" s="25">
        <f t="shared" si="2"/>
        <v>0.0625</v>
      </c>
      <c r="T30" s="22">
        <f>_xlfn.COUNTIFS(I$3:I$422,M30,K$3:K$422,"&lt;99")</f>
        <v>8</v>
      </c>
      <c r="U30" s="26">
        <f>IF(T30&gt;0,S30/T30,0)</f>
        <v>0.0078125</v>
      </c>
    </row>
    <row r="31" spans="1:21" ht="15">
      <c r="A31" s="7" t="s">
        <v>253</v>
      </c>
      <c r="B31" s="7" t="s">
        <v>229</v>
      </c>
      <c r="C31" s="7" t="s">
        <v>80</v>
      </c>
      <c r="D31" s="30">
        <v>42662.564259259256</v>
      </c>
      <c r="E31" s="8" t="s">
        <v>0</v>
      </c>
      <c r="G31" s="8" t="s">
        <v>215</v>
      </c>
      <c r="H31" s="8">
        <v>1</v>
      </c>
      <c r="I31" s="8" t="s">
        <v>41</v>
      </c>
      <c r="J31" s="9">
        <f>VLOOKUP(I31,M$3:N$37,2,FALSE)</f>
        <v>13</v>
      </c>
      <c r="K31" s="8">
        <v>3</v>
      </c>
      <c r="M31" s="12" t="s">
        <v>65</v>
      </c>
      <c r="N31" s="13">
        <v>30</v>
      </c>
      <c r="O31" s="12"/>
      <c r="P31" s="12" t="s">
        <v>22</v>
      </c>
      <c r="Q31" s="14">
        <v>0.3125</v>
      </c>
      <c r="R31" s="14">
        <v>0.3541666666666667</v>
      </c>
      <c r="S31" s="15">
        <f aca="true" t="shared" si="4" ref="S31:S37">R31-Q31</f>
        <v>0.041666666666666685</v>
      </c>
      <c r="T31" s="12">
        <f>_xlfn.COUNTIFS(I$3:I$422,M31,K$3:K$422,"&lt;99")</f>
        <v>0</v>
      </c>
      <c r="U31" s="16">
        <f aca="true" t="shared" si="5" ref="U31:U37">IF(T31&gt;0,S31/T31,0)</f>
        <v>0</v>
      </c>
    </row>
    <row r="32" spans="1:21" s="7" customFormat="1" ht="15">
      <c r="A32" s="7" t="s">
        <v>254</v>
      </c>
      <c r="B32" s="7" t="s">
        <v>255</v>
      </c>
      <c r="C32" s="7" t="s">
        <v>80</v>
      </c>
      <c r="D32" s="30">
        <v>42662.5372337963</v>
      </c>
      <c r="E32" s="8" t="s">
        <v>0</v>
      </c>
      <c r="F32" s="8"/>
      <c r="G32" s="8" t="s">
        <v>215</v>
      </c>
      <c r="H32" s="8">
        <v>2</v>
      </c>
      <c r="I32" s="8" t="s">
        <v>41</v>
      </c>
      <c r="J32" s="9">
        <f>VLOOKUP(I32,M$3:N$37,2,FALSE)</f>
        <v>13</v>
      </c>
      <c r="K32" s="8">
        <v>4</v>
      </c>
      <c r="M32" s="22" t="s">
        <v>26</v>
      </c>
      <c r="N32" s="23">
        <v>31</v>
      </c>
      <c r="O32" s="22" t="s">
        <v>56</v>
      </c>
      <c r="P32" s="22" t="s">
        <v>22</v>
      </c>
      <c r="Q32" s="24">
        <v>0.3541666666666667</v>
      </c>
      <c r="R32" s="24">
        <v>0.4166666666666667</v>
      </c>
      <c r="S32" s="25">
        <f t="shared" si="4"/>
        <v>0.0625</v>
      </c>
      <c r="T32" s="22">
        <f>_xlfn.COUNTIFS(I$3:I$422,M32,K$3:K$422,"&lt;99")</f>
        <v>9</v>
      </c>
      <c r="U32" s="26">
        <f t="shared" si="5"/>
        <v>0.006944444444444444</v>
      </c>
    </row>
    <row r="33" spans="1:21" s="7" customFormat="1" ht="15">
      <c r="A33" s="7" t="s">
        <v>142</v>
      </c>
      <c r="B33" s="7" t="s">
        <v>143</v>
      </c>
      <c r="C33" s="7" t="s">
        <v>1</v>
      </c>
      <c r="D33" s="30">
        <v>42651.17606481481</v>
      </c>
      <c r="E33" s="8" t="s">
        <v>0</v>
      </c>
      <c r="F33" s="8"/>
      <c r="G33" s="8" t="s">
        <v>215</v>
      </c>
      <c r="H33" s="8">
        <v>2</v>
      </c>
      <c r="I33" s="8" t="s">
        <v>41</v>
      </c>
      <c r="J33" s="9">
        <f>VLOOKUP(I33,M$3:N$37,2,FALSE)</f>
        <v>13</v>
      </c>
      <c r="K33" s="8">
        <v>5</v>
      </c>
      <c r="M33" s="22" t="s">
        <v>27</v>
      </c>
      <c r="N33" s="23">
        <v>32</v>
      </c>
      <c r="O33" s="22" t="s">
        <v>56</v>
      </c>
      <c r="P33" s="22" t="s">
        <v>22</v>
      </c>
      <c r="Q33" s="24">
        <v>0.4375</v>
      </c>
      <c r="R33" s="24">
        <v>0.5</v>
      </c>
      <c r="S33" s="25">
        <f t="shared" si="4"/>
        <v>0.0625</v>
      </c>
      <c r="T33" s="22">
        <f>_xlfn.COUNTIFS(I$3:I$422,M33,K$3:K$422,"&lt;99")</f>
        <v>13</v>
      </c>
      <c r="U33" s="26">
        <f t="shared" si="5"/>
        <v>0.004807692307692308</v>
      </c>
    </row>
    <row r="34" spans="1:21" ht="15">
      <c r="A34" s="7" t="s">
        <v>144</v>
      </c>
      <c r="B34" s="7" t="s">
        <v>145</v>
      </c>
      <c r="C34" s="7" t="s">
        <v>1</v>
      </c>
      <c r="D34" s="30">
        <v>42651.17337962963</v>
      </c>
      <c r="E34" s="8" t="s">
        <v>0</v>
      </c>
      <c r="G34" s="8" t="s">
        <v>215</v>
      </c>
      <c r="H34" s="8">
        <v>1</v>
      </c>
      <c r="I34" s="8" t="s">
        <v>41</v>
      </c>
      <c r="J34" s="9">
        <f>VLOOKUP(I34,M$3:N$37,2,FALSE)</f>
        <v>13</v>
      </c>
      <c r="K34" s="8">
        <v>6</v>
      </c>
      <c r="M34" s="10" t="s">
        <v>54</v>
      </c>
      <c r="N34" s="17">
        <v>33</v>
      </c>
      <c r="O34" s="10"/>
      <c r="P34" s="10" t="s">
        <v>22</v>
      </c>
      <c r="Q34" s="18">
        <v>0.5</v>
      </c>
      <c r="R34" s="18">
        <v>0.5625</v>
      </c>
      <c r="S34" s="19">
        <f t="shared" si="4"/>
        <v>0.0625</v>
      </c>
      <c r="T34" s="10">
        <f>_xlfn.COUNTIFS(I$3:I$422,M34,K$3:K$422,"&lt;99")</f>
        <v>0</v>
      </c>
      <c r="U34" s="20">
        <f t="shared" si="5"/>
        <v>0</v>
      </c>
    </row>
    <row r="35" spans="1:21" s="7" customFormat="1" ht="15">
      <c r="A35" s="7" t="s">
        <v>89</v>
      </c>
      <c r="B35" s="7" t="s">
        <v>90</v>
      </c>
      <c r="C35" s="7" t="s">
        <v>2</v>
      </c>
      <c r="D35" s="30">
        <v>42656.20888888889</v>
      </c>
      <c r="E35" s="8" t="s">
        <v>73</v>
      </c>
      <c r="F35" s="8" t="s">
        <v>203</v>
      </c>
      <c r="G35" s="8" t="s">
        <v>202</v>
      </c>
      <c r="H35" s="8">
        <v>3</v>
      </c>
      <c r="I35" s="8" t="s">
        <v>48</v>
      </c>
      <c r="J35" s="9">
        <f>VLOOKUP(I35,M$3:N$37,2,FALSE)</f>
        <v>14</v>
      </c>
      <c r="K35" s="8">
        <v>1</v>
      </c>
      <c r="M35" s="10" t="s">
        <v>28</v>
      </c>
      <c r="N35" s="17">
        <v>34</v>
      </c>
      <c r="O35" s="10"/>
      <c r="P35" s="10" t="s">
        <v>22</v>
      </c>
      <c r="Q35" s="18">
        <v>0.5625</v>
      </c>
      <c r="R35" s="18">
        <v>0.625</v>
      </c>
      <c r="S35" s="19">
        <f t="shared" si="4"/>
        <v>0.0625</v>
      </c>
      <c r="T35" s="10">
        <f>_xlfn.COUNTIFS(I$3:I$422,M35,K$3:K$422,"&lt;99")</f>
        <v>0</v>
      </c>
      <c r="U35" s="20">
        <f t="shared" si="5"/>
        <v>0</v>
      </c>
    </row>
    <row r="36" spans="1:21" s="7" customFormat="1" ht="15">
      <c r="A36" s="7" t="s">
        <v>91</v>
      </c>
      <c r="B36" s="7" t="s">
        <v>92</v>
      </c>
      <c r="C36" s="7" t="s">
        <v>2</v>
      </c>
      <c r="D36" s="30">
        <v>42656.20824074074</v>
      </c>
      <c r="E36" s="8" t="s">
        <v>73</v>
      </c>
      <c r="F36" s="8" t="s">
        <v>203</v>
      </c>
      <c r="G36" s="8" t="s">
        <v>202</v>
      </c>
      <c r="H36" s="8">
        <v>3</v>
      </c>
      <c r="I36" s="8" t="s">
        <v>48</v>
      </c>
      <c r="J36" s="9">
        <f>VLOOKUP(I36,M$3:N$37,2,FALSE)</f>
        <v>14</v>
      </c>
      <c r="K36" s="8">
        <v>2</v>
      </c>
      <c r="M36" s="10" t="s">
        <v>52</v>
      </c>
      <c r="N36" s="17">
        <v>35</v>
      </c>
      <c r="O36" s="10"/>
      <c r="P36" s="10" t="s">
        <v>22</v>
      </c>
      <c r="Q36" s="18">
        <v>0.6458333333333334</v>
      </c>
      <c r="R36" s="18">
        <v>0.7083333333333334</v>
      </c>
      <c r="S36" s="19">
        <f t="shared" si="4"/>
        <v>0.0625</v>
      </c>
      <c r="T36" s="10">
        <f>_xlfn.COUNTIFS(I$3:I$422,M36,K$3:K$422,"&lt;99")</f>
        <v>0</v>
      </c>
      <c r="U36" s="20">
        <f t="shared" si="5"/>
        <v>0</v>
      </c>
    </row>
    <row r="37" spans="1:21" s="7" customFormat="1" ht="15">
      <c r="A37" s="7" t="s">
        <v>230</v>
      </c>
      <c r="B37" s="7" t="s">
        <v>231</v>
      </c>
      <c r="C37" s="7" t="s">
        <v>232</v>
      </c>
      <c r="D37" s="30">
        <v>42660.72869212963</v>
      </c>
      <c r="E37" s="8" t="s">
        <v>73</v>
      </c>
      <c r="F37" s="8"/>
      <c r="G37" s="8" t="s">
        <v>247</v>
      </c>
      <c r="H37" s="8">
        <v>3</v>
      </c>
      <c r="I37" s="8" t="s">
        <v>48</v>
      </c>
      <c r="J37" s="9">
        <f>VLOOKUP(I37,M$3:N$37,2,FALSE)</f>
        <v>14</v>
      </c>
      <c r="K37" s="8">
        <v>3</v>
      </c>
      <c r="M37" s="11" t="s">
        <v>53</v>
      </c>
      <c r="N37" s="21">
        <v>36</v>
      </c>
      <c r="O37" s="11"/>
      <c r="P37" s="11" t="s">
        <v>22</v>
      </c>
      <c r="Q37" s="28">
        <v>0.7083333333333334</v>
      </c>
      <c r="R37" s="28">
        <v>0.7708333333333334</v>
      </c>
      <c r="S37" s="29">
        <f t="shared" si="4"/>
        <v>0.0625</v>
      </c>
      <c r="T37" s="11">
        <f>_xlfn.COUNTIFS(I$3:I$422,M37,K$3:K$422,"&lt;99")</f>
        <v>0</v>
      </c>
      <c r="U37" s="27">
        <f t="shared" si="5"/>
        <v>0</v>
      </c>
    </row>
    <row r="38" spans="1:21" s="7" customFormat="1" ht="15">
      <c r="A38" s="7" t="s">
        <v>114</v>
      </c>
      <c r="B38" s="7" t="s">
        <v>115</v>
      </c>
      <c r="C38" s="7" t="s">
        <v>69</v>
      </c>
      <c r="D38" s="30">
        <v>42653.287569444445</v>
      </c>
      <c r="E38" s="8" t="s">
        <v>73</v>
      </c>
      <c r="F38" s="8"/>
      <c r="G38" s="8" t="s">
        <v>247</v>
      </c>
      <c r="H38" s="8">
        <v>3</v>
      </c>
      <c r="I38" s="8" t="s">
        <v>48</v>
      </c>
      <c r="J38" s="9">
        <f>VLOOKUP(I38,M$3:N$37,2,FALSE)</f>
        <v>14</v>
      </c>
      <c r="K38" s="8">
        <v>4</v>
      </c>
      <c r="M38"/>
      <c r="N38"/>
      <c r="O38"/>
      <c r="P38"/>
      <c r="Q38"/>
      <c r="R38"/>
      <c r="S38"/>
      <c r="T38"/>
      <c r="U38"/>
    </row>
    <row r="39" spans="1:11" s="7" customFormat="1" ht="15">
      <c r="A39" s="7" t="s">
        <v>256</v>
      </c>
      <c r="B39" s="7" t="s">
        <v>260</v>
      </c>
      <c r="C39" s="7" t="s">
        <v>57</v>
      </c>
      <c r="D39" s="30">
        <v>42652.97405092593</v>
      </c>
      <c r="E39" s="8" t="s">
        <v>73</v>
      </c>
      <c r="F39" s="8"/>
      <c r="G39" s="8" t="s">
        <v>262</v>
      </c>
      <c r="H39" s="8">
        <v>3</v>
      </c>
      <c r="I39" s="8" t="s">
        <v>18</v>
      </c>
      <c r="J39" s="9">
        <f>VLOOKUP(I39,M$3:N$37,2,FALSE)</f>
        <v>16</v>
      </c>
      <c r="K39" s="8">
        <v>1</v>
      </c>
    </row>
    <row r="40" spans="1:21" s="7" customFormat="1" ht="15">
      <c r="A40" s="7" t="s">
        <v>261</v>
      </c>
      <c r="B40" s="7" t="s">
        <v>260</v>
      </c>
      <c r="C40" s="7" t="s">
        <v>57</v>
      </c>
      <c r="D40" s="30">
        <v>42662.37349537037</v>
      </c>
      <c r="E40" s="8" t="s">
        <v>0</v>
      </c>
      <c r="F40" s="8"/>
      <c r="G40" s="8" t="s">
        <v>262</v>
      </c>
      <c r="H40" s="8">
        <v>3</v>
      </c>
      <c r="I40" s="8" t="s">
        <v>18</v>
      </c>
      <c r="J40" s="9">
        <f>VLOOKUP(I40,M$3:N$37,2,FALSE)</f>
        <v>16</v>
      </c>
      <c r="K40" s="8">
        <v>2</v>
      </c>
      <c r="M40"/>
      <c r="N40"/>
      <c r="O40"/>
      <c r="P40"/>
      <c r="Q40"/>
      <c r="R40"/>
      <c r="S40"/>
      <c r="T40"/>
      <c r="U40"/>
    </row>
    <row r="41" spans="1:11" ht="15">
      <c r="A41" s="7" t="s">
        <v>263</v>
      </c>
      <c r="B41" s="7" t="s">
        <v>264</v>
      </c>
      <c r="C41" s="7" t="s">
        <v>57</v>
      </c>
      <c r="D41" s="30">
        <v>42652.97446759259</v>
      </c>
      <c r="E41" s="8" t="s">
        <v>228</v>
      </c>
      <c r="G41" s="8" t="s">
        <v>262</v>
      </c>
      <c r="H41" s="8">
        <v>3</v>
      </c>
      <c r="I41" s="8" t="s">
        <v>18</v>
      </c>
      <c r="J41" s="9">
        <f>VLOOKUP(I41,M$3:N$37,2,FALSE)</f>
        <v>16</v>
      </c>
      <c r="K41" s="8">
        <v>3</v>
      </c>
    </row>
    <row r="42" spans="1:11" ht="15">
      <c r="A42" s="7" t="s">
        <v>265</v>
      </c>
      <c r="B42" s="7" t="s">
        <v>266</v>
      </c>
      <c r="C42" s="7" t="s">
        <v>57</v>
      </c>
      <c r="D42" s="30">
        <v>42652.97425925926</v>
      </c>
      <c r="E42" s="8" t="s">
        <v>228</v>
      </c>
      <c r="G42" s="8" t="s">
        <v>262</v>
      </c>
      <c r="H42" s="8">
        <v>3</v>
      </c>
      <c r="I42" s="8" t="s">
        <v>18</v>
      </c>
      <c r="J42" s="9">
        <f>VLOOKUP(I42,M$3:N$37,2,FALSE)</f>
        <v>16</v>
      </c>
      <c r="K42" s="8">
        <v>4</v>
      </c>
    </row>
    <row r="43" spans="1:15" ht="15">
      <c r="A43" s="7" t="s">
        <v>274</v>
      </c>
      <c r="B43" s="7" t="s">
        <v>275</v>
      </c>
      <c r="C43" s="7" t="s">
        <v>57</v>
      </c>
      <c r="D43" s="30">
        <v>42662.385092592594</v>
      </c>
      <c r="E43" s="8" t="s">
        <v>73</v>
      </c>
      <c r="G43" s="8" t="s">
        <v>252</v>
      </c>
      <c r="H43" s="8">
        <v>3</v>
      </c>
      <c r="I43" s="8" t="s">
        <v>19</v>
      </c>
      <c r="J43" s="9">
        <f>VLOOKUP(I43,M$3:N$37,2,FALSE)</f>
        <v>17</v>
      </c>
      <c r="K43" s="8">
        <v>1</v>
      </c>
      <c r="O43" t="s">
        <v>290</v>
      </c>
    </row>
    <row r="44" spans="1:11" ht="15">
      <c r="A44" s="7" t="s">
        <v>224</v>
      </c>
      <c r="B44" s="7" t="s">
        <v>249</v>
      </c>
      <c r="C44" s="7" t="s">
        <v>248</v>
      </c>
      <c r="D44" s="30">
        <v>42651.88243055555</v>
      </c>
      <c r="E44" s="8" t="s">
        <v>73</v>
      </c>
      <c r="F44" s="8" t="s">
        <v>276</v>
      </c>
      <c r="H44" s="8">
        <v>3</v>
      </c>
      <c r="I44" s="8" t="s">
        <v>19</v>
      </c>
      <c r="J44" s="9">
        <f>VLOOKUP(I44,M$3:N$37,2,FALSE)</f>
        <v>17</v>
      </c>
      <c r="K44" s="8">
        <v>2</v>
      </c>
    </row>
    <row r="45" spans="1:11" ht="15">
      <c r="A45" s="7" t="s">
        <v>257</v>
      </c>
      <c r="B45" s="7" t="s">
        <v>96</v>
      </c>
      <c r="C45" s="7" t="s">
        <v>2</v>
      </c>
      <c r="D45" s="30">
        <v>42662.315104166664</v>
      </c>
      <c r="E45" s="8" t="s">
        <v>73</v>
      </c>
      <c r="F45" s="8" t="s">
        <v>67</v>
      </c>
      <c r="G45" s="8" t="s">
        <v>199</v>
      </c>
      <c r="H45" s="8">
        <v>3</v>
      </c>
      <c r="I45" s="8" t="s">
        <v>19</v>
      </c>
      <c r="J45" s="9">
        <f>VLOOKUP(I45,M$3:N$37,2,FALSE)</f>
        <v>17</v>
      </c>
      <c r="K45" s="8">
        <v>3</v>
      </c>
    </row>
    <row r="46" spans="1:11" ht="15">
      <c r="A46" s="7" t="s">
        <v>97</v>
      </c>
      <c r="B46" s="7" t="s">
        <v>98</v>
      </c>
      <c r="C46" s="7" t="s">
        <v>77</v>
      </c>
      <c r="D46" s="30">
        <v>42655.15782407407</v>
      </c>
      <c r="E46" s="8" t="s">
        <v>73</v>
      </c>
      <c r="F46" s="8" t="s">
        <v>204</v>
      </c>
      <c r="G46" s="8" t="s">
        <v>201</v>
      </c>
      <c r="H46" s="8">
        <v>3</v>
      </c>
      <c r="I46" s="8" t="s">
        <v>20</v>
      </c>
      <c r="J46" s="9">
        <f>VLOOKUP(I46,M$3:N$37,2,FALSE)</f>
        <v>19</v>
      </c>
      <c r="K46" s="8">
        <v>1</v>
      </c>
    </row>
    <row r="47" spans="1:11" s="7" customFormat="1" ht="15">
      <c r="A47" s="7" t="s">
        <v>289</v>
      </c>
      <c r="B47" s="7" t="s">
        <v>287</v>
      </c>
      <c r="C47" s="7" t="s">
        <v>288</v>
      </c>
      <c r="D47" s="30">
        <v>42662.31180555555</v>
      </c>
      <c r="E47" s="8" t="s">
        <v>0</v>
      </c>
      <c r="F47" s="8" t="s">
        <v>67</v>
      </c>
      <c r="G47" s="8" t="s">
        <v>199</v>
      </c>
      <c r="H47" s="8">
        <v>3</v>
      </c>
      <c r="I47" s="8" t="s">
        <v>49</v>
      </c>
      <c r="J47" s="9">
        <f>VLOOKUP(I47,M$3:N$37,2,FALSE)</f>
        <v>20</v>
      </c>
      <c r="K47" s="8">
        <v>1</v>
      </c>
    </row>
    <row r="48" spans="1:11" s="7" customFormat="1" ht="15">
      <c r="A48" s="7" t="s">
        <v>286</v>
      </c>
      <c r="B48" s="7" t="s">
        <v>287</v>
      </c>
      <c r="C48" s="7" t="s">
        <v>288</v>
      </c>
      <c r="D48" s="30">
        <v>42662.63883101852</v>
      </c>
      <c r="E48" s="8" t="s">
        <v>0</v>
      </c>
      <c r="F48" s="8" t="s">
        <v>67</v>
      </c>
      <c r="G48" s="8" t="s">
        <v>199</v>
      </c>
      <c r="H48" s="8">
        <v>3</v>
      </c>
      <c r="I48" s="8" t="s">
        <v>49</v>
      </c>
      <c r="J48" s="9">
        <f>VLOOKUP(I48,M$3:N$37,2,FALSE)</f>
        <v>20</v>
      </c>
      <c r="K48" s="8">
        <v>2</v>
      </c>
    </row>
    <row r="49" spans="1:11" ht="15">
      <c r="A49" s="7" t="s">
        <v>171</v>
      </c>
      <c r="B49" s="7" t="s">
        <v>172</v>
      </c>
      <c r="C49" s="7" t="s">
        <v>60</v>
      </c>
      <c r="D49" s="30">
        <v>42648.59479166667</v>
      </c>
      <c r="E49" s="8" t="s">
        <v>73</v>
      </c>
      <c r="G49" s="8" t="s">
        <v>215</v>
      </c>
      <c r="H49" s="8">
        <v>1</v>
      </c>
      <c r="I49" s="8" t="s">
        <v>49</v>
      </c>
      <c r="J49" s="9">
        <f>VLOOKUP(I49,M$3:N$37,2,FALSE)</f>
        <v>20</v>
      </c>
      <c r="K49" s="8">
        <v>3</v>
      </c>
    </row>
    <row r="50" spans="1:21" ht="15">
      <c r="A50" s="7" t="s">
        <v>258</v>
      </c>
      <c r="B50" s="7" t="s">
        <v>172</v>
      </c>
      <c r="C50" s="7" t="s">
        <v>60</v>
      </c>
      <c r="D50" s="30">
        <v>42662.640185185184</v>
      </c>
      <c r="E50" s="8" t="s">
        <v>228</v>
      </c>
      <c r="G50" s="8" t="s">
        <v>215</v>
      </c>
      <c r="H50" s="8">
        <v>1</v>
      </c>
      <c r="I50" s="8" t="s">
        <v>49</v>
      </c>
      <c r="J50" s="9">
        <f>VLOOKUP(I50,M$3:N$37,2,FALSE)</f>
        <v>20</v>
      </c>
      <c r="K50" s="8">
        <v>4</v>
      </c>
      <c r="M50" s="7"/>
      <c r="N50" s="7"/>
      <c r="O50" s="7"/>
      <c r="P50" s="7"/>
      <c r="Q50" s="7"/>
      <c r="R50" s="7"/>
      <c r="S50" s="7"/>
      <c r="T50" s="7"/>
      <c r="U50" s="7"/>
    </row>
    <row r="51" spans="1:11" s="7" customFormat="1" ht="15">
      <c r="A51" s="7" t="s">
        <v>169</v>
      </c>
      <c r="B51" s="7" t="s">
        <v>170</v>
      </c>
      <c r="C51" s="7" t="s">
        <v>60</v>
      </c>
      <c r="D51" s="30">
        <v>42648.59547453704</v>
      </c>
      <c r="E51" s="8" t="s">
        <v>73</v>
      </c>
      <c r="F51" s="8"/>
      <c r="G51" s="8" t="s">
        <v>215</v>
      </c>
      <c r="H51" s="8">
        <v>2</v>
      </c>
      <c r="I51" s="8" t="s">
        <v>49</v>
      </c>
      <c r="J51" s="9">
        <f>VLOOKUP(I51,M$3:N$37,2,FALSE)</f>
        <v>20</v>
      </c>
      <c r="K51" s="8">
        <v>5</v>
      </c>
    </row>
    <row r="52" spans="1:21" ht="15">
      <c r="A52" s="7" t="s">
        <v>259</v>
      </c>
      <c r="B52" s="7" t="s">
        <v>170</v>
      </c>
      <c r="C52" s="7" t="s">
        <v>60</v>
      </c>
      <c r="D52" s="30">
        <v>42662.641168981485</v>
      </c>
      <c r="E52" s="8" t="s">
        <v>228</v>
      </c>
      <c r="G52" s="8" t="s">
        <v>215</v>
      </c>
      <c r="H52" s="8">
        <v>2</v>
      </c>
      <c r="I52" s="8" t="s">
        <v>49</v>
      </c>
      <c r="J52" s="9">
        <f>VLOOKUP(I52,M$3:N$37,2,FALSE)</f>
        <v>20</v>
      </c>
      <c r="K52" s="8">
        <v>6</v>
      </c>
      <c r="M52" s="7"/>
      <c r="N52" s="7"/>
      <c r="O52" s="7"/>
      <c r="P52" s="7"/>
      <c r="Q52" s="7"/>
      <c r="R52" s="7"/>
      <c r="S52" s="7"/>
      <c r="T52" s="7"/>
      <c r="U52" s="7"/>
    </row>
    <row r="53" spans="1:11" s="7" customFormat="1" ht="15">
      <c r="A53" s="7" t="s">
        <v>241</v>
      </c>
      <c r="B53" s="7" t="s">
        <v>197</v>
      </c>
      <c r="C53" s="7" t="s">
        <v>80</v>
      </c>
      <c r="D53" s="30">
        <v>42661.39378472222</v>
      </c>
      <c r="E53" s="8" t="s">
        <v>228</v>
      </c>
      <c r="F53" s="8"/>
      <c r="G53" s="8" t="s">
        <v>215</v>
      </c>
      <c r="H53" s="8">
        <v>2</v>
      </c>
      <c r="I53" s="8" t="s">
        <v>49</v>
      </c>
      <c r="J53" s="9">
        <f>VLOOKUP(I53,M$3:N$37,2,FALSE)</f>
        <v>20</v>
      </c>
      <c r="K53" s="8">
        <v>7</v>
      </c>
    </row>
    <row r="54" spans="1:21" s="7" customFormat="1" ht="15">
      <c r="A54" s="7" t="s">
        <v>240</v>
      </c>
      <c r="B54" s="7" t="s">
        <v>195</v>
      </c>
      <c r="C54" s="7" t="s">
        <v>80</v>
      </c>
      <c r="D54" s="30">
        <v>42661.39414351852</v>
      </c>
      <c r="E54" s="8" t="s">
        <v>228</v>
      </c>
      <c r="F54" s="8"/>
      <c r="G54" s="8" t="s">
        <v>215</v>
      </c>
      <c r="H54" s="8">
        <v>1</v>
      </c>
      <c r="I54" s="8" t="s">
        <v>49</v>
      </c>
      <c r="J54" s="9">
        <f>VLOOKUP(I54,M$3:N$37,2,FALSE)</f>
        <v>20</v>
      </c>
      <c r="K54" s="8">
        <v>8</v>
      </c>
      <c r="M54"/>
      <c r="N54"/>
      <c r="O54"/>
      <c r="P54"/>
      <c r="Q54"/>
      <c r="R54"/>
      <c r="S54"/>
      <c r="T54"/>
      <c r="U54"/>
    </row>
    <row r="55" spans="1:21" s="7" customFormat="1" ht="15">
      <c r="A55" s="7" t="s">
        <v>239</v>
      </c>
      <c r="B55" s="7" t="s">
        <v>168</v>
      </c>
      <c r="C55" s="7" t="s">
        <v>80</v>
      </c>
      <c r="D55" s="30">
        <v>42660.633425925924</v>
      </c>
      <c r="E55" s="8" t="s">
        <v>73</v>
      </c>
      <c r="F55" s="8"/>
      <c r="G55" s="8" t="s">
        <v>215</v>
      </c>
      <c r="H55" s="8">
        <v>3</v>
      </c>
      <c r="I55" s="8" t="s">
        <v>49</v>
      </c>
      <c r="J55" s="9">
        <f>VLOOKUP(I55,M$3:N$37,2,FALSE)</f>
        <v>20</v>
      </c>
      <c r="K55" s="8">
        <v>9</v>
      </c>
      <c r="M55"/>
      <c r="N55"/>
      <c r="O55"/>
      <c r="P55"/>
      <c r="Q55"/>
      <c r="R55"/>
      <c r="S55"/>
      <c r="T55"/>
      <c r="U55"/>
    </row>
    <row r="56" spans="1:11" ht="15">
      <c r="A56" s="7" t="s">
        <v>233</v>
      </c>
      <c r="B56" s="7" t="s">
        <v>234</v>
      </c>
      <c r="C56" s="7" t="s">
        <v>69</v>
      </c>
      <c r="D56" s="30">
        <v>42661.92259259259</v>
      </c>
      <c r="E56" s="8" t="s">
        <v>73</v>
      </c>
      <c r="F56" s="8" t="s">
        <v>217</v>
      </c>
      <c r="G56" s="8" t="s">
        <v>216</v>
      </c>
      <c r="H56" s="8">
        <v>3</v>
      </c>
      <c r="I56" s="8" t="s">
        <v>49</v>
      </c>
      <c r="J56" s="9">
        <f>VLOOKUP(I56,M$3:N$37,2,FALSE)</f>
        <v>20</v>
      </c>
      <c r="K56" s="8">
        <v>10</v>
      </c>
    </row>
    <row r="57" spans="1:11" s="7" customFormat="1" ht="15">
      <c r="A57" s="7" t="s">
        <v>294</v>
      </c>
      <c r="B57" s="7" t="s">
        <v>101</v>
      </c>
      <c r="C57" s="7" t="s">
        <v>74</v>
      </c>
      <c r="D57" s="30">
        <v>42663.259039351855</v>
      </c>
      <c r="E57" s="8" t="s">
        <v>73</v>
      </c>
      <c r="F57" s="8" t="s">
        <v>58</v>
      </c>
      <c r="G57" s="8" t="s">
        <v>271</v>
      </c>
      <c r="H57" s="8">
        <v>3</v>
      </c>
      <c r="I57" s="8" t="s">
        <v>23</v>
      </c>
      <c r="J57" s="9">
        <f>VLOOKUP(I57,M$3:N$37,2,FALSE)</f>
        <v>23</v>
      </c>
      <c r="K57" s="8">
        <v>1</v>
      </c>
    </row>
    <row r="58" spans="1:21" ht="15">
      <c r="A58" s="7" t="s">
        <v>295</v>
      </c>
      <c r="B58" s="7" t="s">
        <v>99</v>
      </c>
      <c r="C58" s="7" t="s">
        <v>74</v>
      </c>
      <c r="D58" s="30">
        <v>42663.25981481482</v>
      </c>
      <c r="E58" s="8" t="s">
        <v>73</v>
      </c>
      <c r="F58" s="8" t="s">
        <v>58</v>
      </c>
      <c r="G58" s="8" t="s">
        <v>271</v>
      </c>
      <c r="H58" s="8">
        <v>3</v>
      </c>
      <c r="I58" s="8" t="s">
        <v>23</v>
      </c>
      <c r="J58" s="9">
        <f>VLOOKUP(I58,M$3:N$37,2,FALSE)</f>
        <v>23</v>
      </c>
      <c r="K58" s="8">
        <v>2</v>
      </c>
      <c r="M58" s="7"/>
      <c r="N58" s="7"/>
      <c r="O58" s="7"/>
      <c r="P58" s="7"/>
      <c r="Q58" s="7"/>
      <c r="R58" s="7"/>
      <c r="S58" s="7"/>
      <c r="T58" s="7"/>
      <c r="U58" s="7"/>
    </row>
    <row r="59" spans="1:11" ht="15">
      <c r="A59" s="7" t="s">
        <v>87</v>
      </c>
      <c r="B59" s="7" t="s">
        <v>88</v>
      </c>
      <c r="C59" s="7" t="s">
        <v>80</v>
      </c>
      <c r="D59" s="30">
        <v>42657.513287037036</v>
      </c>
      <c r="E59" s="8" t="s">
        <v>73</v>
      </c>
      <c r="F59" s="8" t="s">
        <v>58</v>
      </c>
      <c r="G59" s="8" t="s">
        <v>215</v>
      </c>
      <c r="H59" s="8">
        <v>2</v>
      </c>
      <c r="I59" s="8" t="s">
        <v>23</v>
      </c>
      <c r="J59" s="9">
        <f>VLOOKUP(I59,M$3:N$37,2,FALSE)</f>
        <v>23</v>
      </c>
      <c r="K59" s="8">
        <v>3</v>
      </c>
    </row>
    <row r="60" spans="1:21" s="7" customFormat="1" ht="15">
      <c r="A60" s="7" t="s">
        <v>126</v>
      </c>
      <c r="B60" s="7" t="s">
        <v>127</v>
      </c>
      <c r="C60" s="7" t="s">
        <v>57</v>
      </c>
      <c r="D60" s="30">
        <v>42652.9615162037</v>
      </c>
      <c r="E60" s="8" t="s">
        <v>73</v>
      </c>
      <c r="F60" s="8" t="s">
        <v>58</v>
      </c>
      <c r="G60" s="8" t="s">
        <v>215</v>
      </c>
      <c r="H60" s="8">
        <v>1</v>
      </c>
      <c r="I60" s="8" t="s">
        <v>23</v>
      </c>
      <c r="J60" s="9">
        <f>VLOOKUP(I60,M$3:N$37,2,FALSE)</f>
        <v>23</v>
      </c>
      <c r="K60" s="8">
        <v>4</v>
      </c>
      <c r="M60"/>
      <c r="N60"/>
      <c r="O60"/>
      <c r="P60"/>
      <c r="Q60"/>
      <c r="R60"/>
      <c r="S60"/>
      <c r="T60"/>
      <c r="U60"/>
    </row>
    <row r="61" spans="1:21" ht="15">
      <c r="A61" s="7" t="s">
        <v>150</v>
      </c>
      <c r="B61" s="7" t="s">
        <v>151</v>
      </c>
      <c r="C61" s="7" t="s">
        <v>57</v>
      </c>
      <c r="D61" s="30">
        <v>42652.96236111111</v>
      </c>
      <c r="E61" s="8" t="s">
        <v>73</v>
      </c>
      <c r="F61" s="8" t="s">
        <v>58</v>
      </c>
      <c r="G61" s="8" t="s">
        <v>215</v>
      </c>
      <c r="H61" s="8">
        <v>2</v>
      </c>
      <c r="I61" s="8" t="s">
        <v>23</v>
      </c>
      <c r="J61" s="8">
        <f>VLOOKUP(I61,M$3:N$37,2,FALSE)</f>
        <v>23</v>
      </c>
      <c r="K61" s="8">
        <v>5</v>
      </c>
      <c r="M61" s="7"/>
      <c r="N61" s="7"/>
      <c r="O61" s="7"/>
      <c r="P61" s="7"/>
      <c r="Q61" s="7"/>
      <c r="R61" s="7"/>
      <c r="S61" s="7"/>
      <c r="T61" s="7"/>
      <c r="U61" s="7"/>
    </row>
    <row r="62" spans="1:11" ht="15">
      <c r="A62" s="7" t="s">
        <v>237</v>
      </c>
      <c r="B62" s="7" t="s">
        <v>152</v>
      </c>
      <c r="C62" s="7" t="s">
        <v>57</v>
      </c>
      <c r="D62" s="30">
        <v>42661.40586805555</v>
      </c>
      <c r="E62" s="8" t="s">
        <v>228</v>
      </c>
      <c r="F62" s="8" t="s">
        <v>58</v>
      </c>
      <c r="G62" s="8" t="s">
        <v>215</v>
      </c>
      <c r="H62" s="8">
        <v>2</v>
      </c>
      <c r="I62" s="8" t="s">
        <v>23</v>
      </c>
      <c r="J62" s="9">
        <f>VLOOKUP(I62,M$3:N$37,2,FALSE)</f>
        <v>23</v>
      </c>
      <c r="K62" s="8">
        <v>6</v>
      </c>
    </row>
    <row r="63" spans="1:11" s="7" customFormat="1" ht="15">
      <c r="A63" s="7" t="s">
        <v>110</v>
      </c>
      <c r="B63" s="7" t="s">
        <v>111</v>
      </c>
      <c r="C63" s="7" t="s">
        <v>69</v>
      </c>
      <c r="D63" s="30">
        <v>42653.29398148148</v>
      </c>
      <c r="E63" s="8" t="s">
        <v>228</v>
      </c>
      <c r="F63" s="8"/>
      <c r="G63" s="8" t="s">
        <v>219</v>
      </c>
      <c r="H63" s="8">
        <v>3</v>
      </c>
      <c r="I63" s="8" t="s">
        <v>24</v>
      </c>
      <c r="J63" s="9">
        <f>VLOOKUP(I63,M$3:N$37,2,FALSE)</f>
        <v>24</v>
      </c>
      <c r="K63" s="8">
        <v>1</v>
      </c>
    </row>
    <row r="64" spans="1:11" s="7" customFormat="1" ht="15">
      <c r="A64" s="7" t="s">
        <v>108</v>
      </c>
      <c r="B64" s="7" t="s">
        <v>109</v>
      </c>
      <c r="C64" s="7" t="s">
        <v>69</v>
      </c>
      <c r="D64" s="30">
        <v>42653.29508101852</v>
      </c>
      <c r="E64" s="8" t="s">
        <v>73</v>
      </c>
      <c r="F64" s="8"/>
      <c r="G64" s="8" t="s">
        <v>219</v>
      </c>
      <c r="H64" s="8">
        <v>3</v>
      </c>
      <c r="I64" s="8" t="s">
        <v>24</v>
      </c>
      <c r="J64" s="9">
        <f>VLOOKUP(I64,M$3:N$37,2,FALSE)</f>
        <v>24</v>
      </c>
      <c r="K64" s="8">
        <v>2</v>
      </c>
    </row>
    <row r="65" spans="1:21" s="7" customFormat="1" ht="15">
      <c r="A65" s="7" t="s">
        <v>292</v>
      </c>
      <c r="B65" s="7" t="s">
        <v>109</v>
      </c>
      <c r="C65" s="7" t="s">
        <v>69</v>
      </c>
      <c r="D65" s="30">
        <v>42663.92123842592</v>
      </c>
      <c r="E65" s="8" t="s">
        <v>0</v>
      </c>
      <c r="F65" s="8"/>
      <c r="G65" s="8" t="s">
        <v>219</v>
      </c>
      <c r="H65" s="8">
        <v>3</v>
      </c>
      <c r="I65" s="8" t="s">
        <v>24</v>
      </c>
      <c r="J65" s="9">
        <f>VLOOKUP(I65,M$3:N$37,2,FALSE)</f>
        <v>24</v>
      </c>
      <c r="K65" s="8">
        <v>3</v>
      </c>
      <c r="M65"/>
      <c r="N65"/>
      <c r="O65"/>
      <c r="P65"/>
      <c r="Q65"/>
      <c r="R65"/>
      <c r="S65"/>
      <c r="T65"/>
      <c r="U65"/>
    </row>
    <row r="66" spans="1:21" s="7" customFormat="1" ht="15">
      <c r="A66" s="7" t="s">
        <v>106</v>
      </c>
      <c r="B66" s="7" t="s">
        <v>107</v>
      </c>
      <c r="C66" s="7" t="s">
        <v>69</v>
      </c>
      <c r="D66" s="30">
        <v>42653.2959837963</v>
      </c>
      <c r="E66" s="8" t="s">
        <v>73</v>
      </c>
      <c r="F66" s="8"/>
      <c r="G66" s="8" t="s">
        <v>219</v>
      </c>
      <c r="H66" s="8">
        <v>3</v>
      </c>
      <c r="I66" s="8" t="s">
        <v>24</v>
      </c>
      <c r="J66" s="9">
        <f>VLOOKUP(I66,M$3:N$37,2,FALSE)</f>
        <v>24</v>
      </c>
      <c r="K66" s="8">
        <v>4</v>
      </c>
      <c r="M66"/>
      <c r="N66"/>
      <c r="O66"/>
      <c r="P66"/>
      <c r="Q66"/>
      <c r="R66"/>
      <c r="S66"/>
      <c r="T66"/>
      <c r="U66"/>
    </row>
    <row r="67" spans="1:11" s="7" customFormat="1" ht="15">
      <c r="A67" s="7" t="s">
        <v>112</v>
      </c>
      <c r="B67" s="7" t="s">
        <v>113</v>
      </c>
      <c r="C67" s="7" t="s">
        <v>69</v>
      </c>
      <c r="D67" s="30">
        <v>42653.29332175926</v>
      </c>
      <c r="E67" s="8" t="s">
        <v>73</v>
      </c>
      <c r="F67" s="8" t="s">
        <v>221</v>
      </c>
      <c r="G67" s="8" t="s">
        <v>218</v>
      </c>
      <c r="H67" s="8">
        <v>3</v>
      </c>
      <c r="I67" s="8" t="s">
        <v>24</v>
      </c>
      <c r="J67" s="9">
        <f>VLOOKUP(I67,M$3:N$37,2,FALSE)</f>
        <v>24</v>
      </c>
      <c r="K67" s="8">
        <v>5</v>
      </c>
    </row>
    <row r="68" spans="1:11" s="7" customFormat="1" ht="15">
      <c r="A68" s="7" t="s">
        <v>140</v>
      </c>
      <c r="B68" s="7" t="s">
        <v>141</v>
      </c>
      <c r="C68" s="7" t="s">
        <v>137</v>
      </c>
      <c r="D68" s="30">
        <v>42652.88631944444</v>
      </c>
      <c r="E68" s="8" t="s">
        <v>73</v>
      </c>
      <c r="F68" s="8" t="s">
        <v>67</v>
      </c>
      <c r="G68" s="8" t="s">
        <v>199</v>
      </c>
      <c r="H68" s="8">
        <v>3</v>
      </c>
      <c r="I68" s="8" t="s">
        <v>24</v>
      </c>
      <c r="J68" s="9">
        <f>VLOOKUP(I68,M$3:N$37,2,FALSE)</f>
        <v>24</v>
      </c>
      <c r="K68" s="8">
        <v>6</v>
      </c>
    </row>
    <row r="69" spans="1:11" ht="15">
      <c r="A69" s="7" t="s">
        <v>138</v>
      </c>
      <c r="B69" s="7" t="s">
        <v>139</v>
      </c>
      <c r="C69" s="7" t="s">
        <v>137</v>
      </c>
      <c r="D69" s="30">
        <v>42652.88652777778</v>
      </c>
      <c r="E69" s="8" t="s">
        <v>73</v>
      </c>
      <c r="F69" s="8" t="s">
        <v>67</v>
      </c>
      <c r="G69" s="8" t="s">
        <v>199</v>
      </c>
      <c r="H69" s="8">
        <v>3</v>
      </c>
      <c r="I69" s="8" t="s">
        <v>24</v>
      </c>
      <c r="J69" s="9">
        <f>VLOOKUP(I69,M$3:N$37,2,FALSE)</f>
        <v>24</v>
      </c>
      <c r="K69" s="8">
        <v>7</v>
      </c>
    </row>
    <row r="70" spans="1:11" s="7" customFormat="1" ht="15">
      <c r="A70" s="7" t="s">
        <v>296</v>
      </c>
      <c r="B70" s="7" t="s">
        <v>139</v>
      </c>
      <c r="C70" s="7" t="s">
        <v>137</v>
      </c>
      <c r="D70" s="30">
        <v>42663.55275462963</v>
      </c>
      <c r="E70" s="8" t="s">
        <v>316</v>
      </c>
      <c r="F70" s="8" t="s">
        <v>67</v>
      </c>
      <c r="G70" s="8" t="s">
        <v>199</v>
      </c>
      <c r="H70" s="8">
        <v>3</v>
      </c>
      <c r="I70" s="8" t="s">
        <v>24</v>
      </c>
      <c r="J70" s="9">
        <f>VLOOKUP(I70,M$3:N$37,2,FALSE)</f>
        <v>24</v>
      </c>
      <c r="K70" s="8">
        <v>8</v>
      </c>
    </row>
    <row r="71" spans="1:11" s="7" customFormat="1" ht="15">
      <c r="A71" s="7" t="s">
        <v>102</v>
      </c>
      <c r="B71" s="7" t="s">
        <v>103</v>
      </c>
      <c r="C71" s="7" t="s">
        <v>2</v>
      </c>
      <c r="D71" s="30">
        <v>42653.32543981481</v>
      </c>
      <c r="E71" s="8" t="s">
        <v>0</v>
      </c>
      <c r="F71" s="8"/>
      <c r="G71" s="8" t="s">
        <v>252</v>
      </c>
      <c r="H71" s="8">
        <v>3</v>
      </c>
      <c r="I71" s="8" t="s">
        <v>25</v>
      </c>
      <c r="J71" s="9">
        <f>VLOOKUP(I71,M$3:N$37,2,FALSE)</f>
        <v>26</v>
      </c>
      <c r="K71" s="8">
        <v>1</v>
      </c>
    </row>
    <row r="72" spans="1:11" ht="15">
      <c r="A72" s="7" t="s">
        <v>119</v>
      </c>
      <c r="B72" s="7" t="s">
        <v>120</v>
      </c>
      <c r="C72" s="7" t="s">
        <v>1</v>
      </c>
      <c r="D72" s="30">
        <v>42653.19525462963</v>
      </c>
      <c r="E72" s="8" t="s">
        <v>73</v>
      </c>
      <c r="F72" s="8" t="s">
        <v>67</v>
      </c>
      <c r="G72" s="8" t="s">
        <v>199</v>
      </c>
      <c r="H72" s="8">
        <v>3</v>
      </c>
      <c r="I72" s="8" t="s">
        <v>25</v>
      </c>
      <c r="J72" s="9">
        <f>VLOOKUP(I72,M$3:N$37,2,FALSE)</f>
        <v>26</v>
      </c>
      <c r="K72" s="8">
        <v>2</v>
      </c>
    </row>
    <row r="73" spans="1:11" ht="15">
      <c r="A73" s="7" t="s">
        <v>116</v>
      </c>
      <c r="B73" s="7" t="s">
        <v>117</v>
      </c>
      <c r="C73" s="7" t="s">
        <v>118</v>
      </c>
      <c r="D73" s="30">
        <v>42653.27606481482</v>
      </c>
      <c r="E73" s="8" t="s">
        <v>73</v>
      </c>
      <c r="F73" s="8" t="s">
        <v>67</v>
      </c>
      <c r="G73" s="8" t="s">
        <v>199</v>
      </c>
      <c r="H73" s="8">
        <v>3</v>
      </c>
      <c r="I73" s="8" t="s">
        <v>25</v>
      </c>
      <c r="J73" s="9">
        <f>VLOOKUP(I73,M$3:N$37,2,FALSE)</f>
        <v>26</v>
      </c>
      <c r="K73" s="8">
        <v>3</v>
      </c>
    </row>
    <row r="74" spans="1:11" ht="15">
      <c r="A74" s="7" t="s">
        <v>283</v>
      </c>
      <c r="B74" s="7" t="s">
        <v>136</v>
      </c>
      <c r="C74" s="7" t="s">
        <v>137</v>
      </c>
      <c r="D74" s="30">
        <v>42662.533217592594</v>
      </c>
      <c r="E74" s="8" t="s">
        <v>73</v>
      </c>
      <c r="F74" s="8" t="s">
        <v>67</v>
      </c>
      <c r="G74" s="8" t="s">
        <v>199</v>
      </c>
      <c r="H74" s="8">
        <v>3</v>
      </c>
      <c r="I74" s="8" t="s">
        <v>25</v>
      </c>
      <c r="J74" s="9">
        <f>VLOOKUP(I74,M$3:N$37,2,FALSE)</f>
        <v>26</v>
      </c>
      <c r="K74" s="8">
        <v>4</v>
      </c>
    </row>
    <row r="75" spans="1:21" ht="15">
      <c r="A75" s="7" t="s">
        <v>297</v>
      </c>
      <c r="B75" s="7" t="s">
        <v>136</v>
      </c>
      <c r="C75" s="7" t="s">
        <v>137</v>
      </c>
      <c r="D75" s="30">
        <v>42663.550775462965</v>
      </c>
      <c r="E75" s="8" t="s">
        <v>0</v>
      </c>
      <c r="F75" s="8" t="s">
        <v>67</v>
      </c>
      <c r="G75" s="8" t="s">
        <v>199</v>
      </c>
      <c r="H75" s="8">
        <v>3</v>
      </c>
      <c r="I75" s="8" t="s">
        <v>25</v>
      </c>
      <c r="J75" s="9">
        <f>VLOOKUP(I75,M$3:N$37,2,FALSE)</f>
        <v>26</v>
      </c>
      <c r="K75" s="8">
        <v>5</v>
      </c>
      <c r="M75" s="7"/>
      <c r="N75" s="7"/>
      <c r="O75" s="7"/>
      <c r="P75" s="7"/>
      <c r="Q75" s="7"/>
      <c r="R75" s="7"/>
      <c r="S75" s="7"/>
      <c r="T75" s="7"/>
      <c r="U75" s="7"/>
    </row>
    <row r="76" spans="1:11" s="7" customFormat="1" ht="15">
      <c r="A76" s="7" t="s">
        <v>161</v>
      </c>
      <c r="B76" s="7" t="s">
        <v>162</v>
      </c>
      <c r="C76" s="7" t="s">
        <v>57</v>
      </c>
      <c r="D76" s="30">
        <v>42652.964212962965</v>
      </c>
      <c r="E76" s="8" t="s">
        <v>228</v>
      </c>
      <c r="F76" s="8"/>
      <c r="G76" s="8" t="s">
        <v>214</v>
      </c>
      <c r="H76" s="8">
        <v>3</v>
      </c>
      <c r="I76" s="8" t="s">
        <v>25</v>
      </c>
      <c r="J76" s="9">
        <f>VLOOKUP(I76,M$3:N$37,2,FALSE)</f>
        <v>26</v>
      </c>
      <c r="K76" s="8">
        <v>6</v>
      </c>
    </row>
    <row r="77" spans="1:11" s="7" customFormat="1" ht="15">
      <c r="A77" s="7" t="s">
        <v>159</v>
      </c>
      <c r="B77" s="7" t="s">
        <v>160</v>
      </c>
      <c r="C77" s="7" t="s">
        <v>57</v>
      </c>
      <c r="D77" s="30">
        <v>42652.963912037034</v>
      </c>
      <c r="E77" s="8" t="s">
        <v>228</v>
      </c>
      <c r="F77" s="8"/>
      <c r="G77" s="8" t="s">
        <v>214</v>
      </c>
      <c r="H77" s="8">
        <v>3</v>
      </c>
      <c r="I77" s="8" t="s">
        <v>25</v>
      </c>
      <c r="J77" s="9">
        <f>VLOOKUP(I77,M$3:N$37,2,FALSE)</f>
        <v>26</v>
      </c>
      <c r="K77" s="8">
        <v>7</v>
      </c>
    </row>
    <row r="78" spans="1:11" s="7" customFormat="1" ht="15">
      <c r="A78" s="7" t="s">
        <v>155</v>
      </c>
      <c r="B78" s="7" t="s">
        <v>156</v>
      </c>
      <c r="C78" s="7" t="s">
        <v>57</v>
      </c>
      <c r="D78" s="30">
        <v>42652.96314814815</v>
      </c>
      <c r="E78" s="8" t="s">
        <v>73</v>
      </c>
      <c r="F78" s="8"/>
      <c r="G78" s="8" t="s">
        <v>215</v>
      </c>
      <c r="H78" s="8">
        <v>1</v>
      </c>
      <c r="I78" s="8" t="s">
        <v>45</v>
      </c>
      <c r="J78" s="9">
        <f>VLOOKUP(I78,M$3:N$37,2,FALSE)</f>
        <v>27</v>
      </c>
      <c r="K78" s="8">
        <v>1</v>
      </c>
    </row>
    <row r="79" spans="1:11" s="7" customFormat="1" ht="15">
      <c r="A79" s="7" t="s">
        <v>153</v>
      </c>
      <c r="B79" s="7" t="s">
        <v>154</v>
      </c>
      <c r="C79" s="7" t="s">
        <v>57</v>
      </c>
      <c r="D79" s="30">
        <v>42652.962916666664</v>
      </c>
      <c r="E79" s="8" t="s">
        <v>73</v>
      </c>
      <c r="F79" s="8"/>
      <c r="G79" s="8" t="s">
        <v>215</v>
      </c>
      <c r="H79" s="8">
        <v>2</v>
      </c>
      <c r="I79" s="8" t="s">
        <v>45</v>
      </c>
      <c r="J79" s="9">
        <f>VLOOKUP(I79,M$3:N$37,2,FALSE)</f>
        <v>27</v>
      </c>
      <c r="K79" s="8">
        <v>2</v>
      </c>
    </row>
    <row r="80" spans="1:11" s="7" customFormat="1" ht="15">
      <c r="A80" s="7" t="s">
        <v>277</v>
      </c>
      <c r="B80" s="7" t="s">
        <v>278</v>
      </c>
      <c r="C80" s="7" t="s">
        <v>57</v>
      </c>
      <c r="D80" s="30">
        <v>42662.54821759259</v>
      </c>
      <c r="E80" s="8" t="s">
        <v>73</v>
      </c>
      <c r="F80" s="8"/>
      <c r="G80" s="8" t="s">
        <v>252</v>
      </c>
      <c r="H80" s="8">
        <v>3</v>
      </c>
      <c r="I80" s="8" t="s">
        <v>45</v>
      </c>
      <c r="J80" s="9">
        <f>VLOOKUP(I80,M$3:N$37,2,FALSE)</f>
        <v>27</v>
      </c>
      <c r="K80" s="8">
        <v>6</v>
      </c>
    </row>
    <row r="81" spans="1:21" s="7" customFormat="1" ht="15">
      <c r="A81" s="7" t="s">
        <v>293</v>
      </c>
      <c r="B81" s="7" t="s">
        <v>278</v>
      </c>
      <c r="C81" s="7" t="s">
        <v>57</v>
      </c>
      <c r="D81" s="30">
        <v>42663.41428240741</v>
      </c>
      <c r="E81" s="8" t="s">
        <v>228</v>
      </c>
      <c r="F81" s="8"/>
      <c r="G81" s="8" t="s">
        <v>252</v>
      </c>
      <c r="H81" s="8">
        <v>3</v>
      </c>
      <c r="I81" s="8" t="s">
        <v>45</v>
      </c>
      <c r="J81" s="9">
        <f>VLOOKUP(I81,M$3:N$37,2,FALSE)</f>
        <v>27</v>
      </c>
      <c r="K81" s="8">
        <v>7</v>
      </c>
      <c r="M81"/>
      <c r="N81"/>
      <c r="O81"/>
      <c r="P81"/>
      <c r="Q81"/>
      <c r="R81"/>
      <c r="S81"/>
      <c r="T81"/>
      <c r="U81"/>
    </row>
    <row r="82" spans="1:11" s="7" customFormat="1" ht="15">
      <c r="A82" s="7" t="s">
        <v>284</v>
      </c>
      <c r="B82" s="7" t="s">
        <v>285</v>
      </c>
      <c r="C82" s="7" t="s">
        <v>174</v>
      </c>
      <c r="D82" s="30">
        <v>42662.53016203704</v>
      </c>
      <c r="E82" s="8" t="s">
        <v>228</v>
      </c>
      <c r="F82" s="8" t="s">
        <v>59</v>
      </c>
      <c r="G82" s="8" t="s">
        <v>268</v>
      </c>
      <c r="H82" s="8">
        <v>3</v>
      </c>
      <c r="I82" s="8" t="s">
        <v>46</v>
      </c>
      <c r="J82" s="9">
        <f>VLOOKUP(I82,M$3:N$37,2,FALSE)</f>
        <v>29</v>
      </c>
      <c r="K82" s="8">
        <v>1</v>
      </c>
    </row>
    <row r="83" spans="1:21" s="7" customFormat="1" ht="15">
      <c r="A83" s="7" t="s">
        <v>208</v>
      </c>
      <c r="B83" s="7" t="s">
        <v>209</v>
      </c>
      <c r="C83" s="7" t="s">
        <v>207</v>
      </c>
      <c r="D83" s="30">
        <v>42616.70265046296</v>
      </c>
      <c r="E83" s="8" t="s">
        <v>0</v>
      </c>
      <c r="F83" s="8"/>
      <c r="G83" s="8" t="s">
        <v>223</v>
      </c>
      <c r="H83" s="8">
        <v>3</v>
      </c>
      <c r="I83" s="8" t="s">
        <v>46</v>
      </c>
      <c r="J83" s="9">
        <f>VLOOKUP(I83,M$3:N$37,2,FALSE)</f>
        <v>29</v>
      </c>
      <c r="K83" s="8">
        <v>2</v>
      </c>
      <c r="M83"/>
      <c r="N83"/>
      <c r="O83"/>
      <c r="P83"/>
      <c r="Q83"/>
      <c r="R83"/>
      <c r="S83"/>
      <c r="T83"/>
      <c r="U83"/>
    </row>
    <row r="84" spans="1:21" ht="15">
      <c r="A84" s="7" t="s">
        <v>298</v>
      </c>
      <c r="B84" s="7" t="s">
        <v>209</v>
      </c>
      <c r="C84" s="7" t="s">
        <v>207</v>
      </c>
      <c r="D84" s="30"/>
      <c r="E84" s="8" t="s">
        <v>0</v>
      </c>
      <c r="G84" s="8" t="s">
        <v>223</v>
      </c>
      <c r="H84" s="8">
        <v>3</v>
      </c>
      <c r="I84" s="8" t="s">
        <v>46</v>
      </c>
      <c r="J84" s="9">
        <f>VLOOKUP(I84,M$3:N$37,2,FALSE)</f>
        <v>29</v>
      </c>
      <c r="K84" s="8">
        <v>3</v>
      </c>
      <c r="M84" s="7"/>
      <c r="N84" s="7"/>
      <c r="O84" s="7"/>
      <c r="P84" s="7"/>
      <c r="Q84" s="7"/>
      <c r="R84" s="7"/>
      <c r="S84" s="7"/>
      <c r="T84" s="7"/>
      <c r="U84" s="7"/>
    </row>
    <row r="85" spans="1:21" ht="15">
      <c r="A85" s="7" t="s">
        <v>299</v>
      </c>
      <c r="B85" s="7" t="s">
        <v>210</v>
      </c>
      <c r="C85" s="7" t="s">
        <v>207</v>
      </c>
      <c r="D85" s="30"/>
      <c r="E85" s="8" t="s">
        <v>0</v>
      </c>
      <c r="G85" s="8" t="s">
        <v>223</v>
      </c>
      <c r="H85" s="8">
        <v>3</v>
      </c>
      <c r="I85" s="8" t="s">
        <v>46</v>
      </c>
      <c r="J85" s="9">
        <f>VLOOKUP(I85,M$3:N$37,2,FALSE)</f>
        <v>29</v>
      </c>
      <c r="K85" s="8">
        <v>4</v>
      </c>
      <c r="M85" s="7"/>
      <c r="N85" s="7"/>
      <c r="O85" s="7"/>
      <c r="P85" s="7"/>
      <c r="Q85" s="7"/>
      <c r="R85" s="7"/>
      <c r="S85" s="7"/>
      <c r="T85" s="7"/>
      <c r="U85" s="7"/>
    </row>
    <row r="86" spans="1:11" s="7" customFormat="1" ht="15">
      <c r="A86" s="7" t="s">
        <v>205</v>
      </c>
      <c r="B86" s="7" t="s">
        <v>206</v>
      </c>
      <c r="C86" s="7" t="s">
        <v>207</v>
      </c>
      <c r="D86" s="30">
        <v>42617.577627314815</v>
      </c>
      <c r="E86" s="8" t="s">
        <v>0</v>
      </c>
      <c r="F86" s="8"/>
      <c r="G86" s="8" t="s">
        <v>223</v>
      </c>
      <c r="H86" s="8">
        <v>3</v>
      </c>
      <c r="I86" s="8" t="s">
        <v>46</v>
      </c>
      <c r="J86" s="9">
        <f>VLOOKUP(I86,M$3:N$37,2,FALSE)</f>
        <v>29</v>
      </c>
      <c r="K86" s="8">
        <v>5</v>
      </c>
    </row>
    <row r="87" spans="1:11" s="7" customFormat="1" ht="15">
      <c r="A87" s="7" t="s">
        <v>211</v>
      </c>
      <c r="B87" s="7" t="s">
        <v>212</v>
      </c>
      <c r="C87" s="7" t="s">
        <v>213</v>
      </c>
      <c r="D87" s="30">
        <v>42651.90001157407</v>
      </c>
      <c r="E87" s="8" t="s">
        <v>0</v>
      </c>
      <c r="F87" s="8"/>
      <c r="G87" s="8" t="s">
        <v>223</v>
      </c>
      <c r="H87" s="8">
        <v>3</v>
      </c>
      <c r="I87" s="8" t="s">
        <v>46</v>
      </c>
      <c r="J87" s="9">
        <f>VLOOKUP(I87,M$3:N$37,2,FALSE)</f>
        <v>29</v>
      </c>
      <c r="K87" s="8">
        <v>6</v>
      </c>
    </row>
    <row r="88" spans="1:11" s="7" customFormat="1" ht="15">
      <c r="A88" s="7" t="s">
        <v>300</v>
      </c>
      <c r="B88" s="7" t="s">
        <v>212</v>
      </c>
      <c r="C88" s="7" t="s">
        <v>213</v>
      </c>
      <c r="D88" s="30"/>
      <c r="E88" s="8" t="s">
        <v>0</v>
      </c>
      <c r="F88" s="8"/>
      <c r="G88" s="8" t="s">
        <v>223</v>
      </c>
      <c r="H88" s="8">
        <v>3</v>
      </c>
      <c r="I88" s="8" t="s">
        <v>46</v>
      </c>
      <c r="J88" s="9">
        <f>VLOOKUP(I88,M$3:N$37,2,FALSE)</f>
        <v>29</v>
      </c>
      <c r="K88" s="8">
        <v>7</v>
      </c>
    </row>
    <row r="89" spans="1:11" s="7" customFormat="1" ht="15">
      <c r="A89" s="7" t="s">
        <v>238</v>
      </c>
      <c r="B89" s="7" t="s">
        <v>164</v>
      </c>
      <c r="C89" s="7" t="s">
        <v>57</v>
      </c>
      <c r="D89" s="30">
        <v>42660.8737962963</v>
      </c>
      <c r="E89" s="8" t="s">
        <v>228</v>
      </c>
      <c r="F89" s="8" t="s">
        <v>59</v>
      </c>
      <c r="G89" s="8" t="s">
        <v>200</v>
      </c>
      <c r="H89" s="8">
        <v>3</v>
      </c>
      <c r="I89" s="8" t="s">
        <v>46</v>
      </c>
      <c r="J89" s="9">
        <f>VLOOKUP(I89,M$3:N$37,2,FALSE)</f>
        <v>29</v>
      </c>
      <c r="K89" s="8">
        <v>8</v>
      </c>
    </row>
    <row r="90" spans="1:11" s="7" customFormat="1" ht="15">
      <c r="A90" s="7" t="s">
        <v>313</v>
      </c>
      <c r="B90" s="7" t="s">
        <v>122</v>
      </c>
      <c r="C90" s="7" t="s">
        <v>70</v>
      </c>
      <c r="D90" s="30">
        <v>42663.99596064815</v>
      </c>
      <c r="E90" s="8" t="s">
        <v>0</v>
      </c>
      <c r="F90" s="8" t="s">
        <v>58</v>
      </c>
      <c r="G90" s="8" t="s">
        <v>270</v>
      </c>
      <c r="H90" s="8">
        <v>3</v>
      </c>
      <c r="I90" s="8" t="s">
        <v>26</v>
      </c>
      <c r="J90" s="9">
        <f>VLOOKUP(I90,M$3:N$37,2,FALSE)</f>
        <v>31</v>
      </c>
      <c r="K90" s="8">
        <v>1</v>
      </c>
    </row>
    <row r="91" spans="1:21" s="7" customFormat="1" ht="15">
      <c r="A91" s="7" t="s">
        <v>311</v>
      </c>
      <c r="B91" s="7" t="s">
        <v>101</v>
      </c>
      <c r="C91" s="7" t="s">
        <v>74</v>
      </c>
      <c r="D91" s="30">
        <v>42663.65552083333</v>
      </c>
      <c r="E91" s="8" t="s">
        <v>0</v>
      </c>
      <c r="F91" s="8" t="s">
        <v>58</v>
      </c>
      <c r="G91" s="8" t="s">
        <v>271</v>
      </c>
      <c r="H91" s="8">
        <v>3</v>
      </c>
      <c r="I91" s="8" t="s">
        <v>26</v>
      </c>
      <c r="J91" s="9">
        <f>VLOOKUP(I91,M$3:N$37,2,FALSE)</f>
        <v>31</v>
      </c>
      <c r="K91" s="8">
        <v>2</v>
      </c>
      <c r="M91"/>
      <c r="N91"/>
      <c r="O91"/>
      <c r="P91"/>
      <c r="Q91"/>
      <c r="R91"/>
      <c r="S91"/>
      <c r="T91"/>
      <c r="U91"/>
    </row>
    <row r="92" spans="1:11" s="7" customFormat="1" ht="15">
      <c r="A92" s="7" t="s">
        <v>310</v>
      </c>
      <c r="B92" s="7" t="s">
        <v>279</v>
      </c>
      <c r="C92" s="7" t="s">
        <v>130</v>
      </c>
      <c r="D92" s="30">
        <v>42663.61623842592</v>
      </c>
      <c r="E92" s="8" t="s">
        <v>73</v>
      </c>
      <c r="F92" s="8" t="s">
        <v>58</v>
      </c>
      <c r="G92" s="8" t="s">
        <v>215</v>
      </c>
      <c r="H92" s="8">
        <v>2</v>
      </c>
      <c r="I92" s="8" t="s">
        <v>26</v>
      </c>
      <c r="J92" s="9">
        <f>VLOOKUP(I92,M$3:N$37,2,FALSE)</f>
        <v>31</v>
      </c>
      <c r="K92" s="8">
        <v>3</v>
      </c>
    </row>
    <row r="93" spans="1:11" s="7" customFormat="1" ht="15">
      <c r="A93" s="7" t="s">
        <v>305</v>
      </c>
      <c r="B93" s="7" t="s">
        <v>306</v>
      </c>
      <c r="C93" s="7" t="s">
        <v>80</v>
      </c>
      <c r="D93" s="30">
        <v>42663.56511574074</v>
      </c>
      <c r="E93" s="8" t="s">
        <v>0</v>
      </c>
      <c r="F93" s="8"/>
      <c r="G93" s="8"/>
      <c r="H93" s="8">
        <v>3</v>
      </c>
      <c r="I93" s="8" t="s">
        <v>26</v>
      </c>
      <c r="J93" s="9">
        <f>VLOOKUP(I93,M$3:N$37,2,FALSE)</f>
        <v>31</v>
      </c>
      <c r="K93" s="8">
        <v>4</v>
      </c>
    </row>
    <row r="94" spans="1:11" s="7" customFormat="1" ht="15">
      <c r="A94" s="7" t="s">
        <v>303</v>
      </c>
      <c r="B94" s="7" t="s">
        <v>304</v>
      </c>
      <c r="C94" s="7" t="s">
        <v>80</v>
      </c>
      <c r="D94" s="30">
        <v>42663.566342592596</v>
      </c>
      <c r="E94" s="8" t="s">
        <v>0</v>
      </c>
      <c r="F94" s="8"/>
      <c r="G94" s="8"/>
      <c r="H94" s="8">
        <v>3</v>
      </c>
      <c r="I94" s="8" t="s">
        <v>26</v>
      </c>
      <c r="J94" s="9">
        <f>VLOOKUP(I94,M$3:N$37,2,FALSE)</f>
        <v>31</v>
      </c>
      <c r="K94" s="8">
        <v>5</v>
      </c>
    </row>
    <row r="95" spans="1:11" s="7" customFormat="1" ht="15">
      <c r="A95" s="7" t="s">
        <v>235</v>
      </c>
      <c r="B95" s="7" t="s">
        <v>236</v>
      </c>
      <c r="C95" s="7" t="s">
        <v>80</v>
      </c>
      <c r="D95" s="30">
        <v>42660.53486111111</v>
      </c>
      <c r="E95" s="8" t="s">
        <v>0</v>
      </c>
      <c r="F95" s="8" t="s">
        <v>58</v>
      </c>
      <c r="G95" s="8" t="s">
        <v>215</v>
      </c>
      <c r="H95" s="8">
        <v>2</v>
      </c>
      <c r="I95" s="8" t="s">
        <v>26</v>
      </c>
      <c r="J95" s="9">
        <f>VLOOKUP(I95,M$3:N$37,2,FALSE)</f>
        <v>31</v>
      </c>
      <c r="K95" s="8">
        <v>6</v>
      </c>
    </row>
    <row r="96" spans="1:11" s="7" customFormat="1" ht="15">
      <c r="A96" s="7" t="s">
        <v>183</v>
      </c>
      <c r="B96" s="7" t="s">
        <v>184</v>
      </c>
      <c r="C96" s="7" t="s">
        <v>80</v>
      </c>
      <c r="D96" s="30">
        <v>42641.33547453704</v>
      </c>
      <c r="E96" s="8" t="s">
        <v>0</v>
      </c>
      <c r="F96" s="8" t="s">
        <v>58</v>
      </c>
      <c r="G96" s="8" t="s">
        <v>218</v>
      </c>
      <c r="H96" s="8">
        <v>3</v>
      </c>
      <c r="I96" s="8" t="s">
        <v>26</v>
      </c>
      <c r="J96" s="9">
        <f>VLOOKUP(I96,M$3:N$37,2,FALSE)</f>
        <v>31</v>
      </c>
      <c r="K96" s="8">
        <v>7</v>
      </c>
    </row>
    <row r="97" spans="1:11" s="7" customFormat="1" ht="15">
      <c r="A97" s="7" t="s">
        <v>314</v>
      </c>
      <c r="B97" s="7" t="s">
        <v>315</v>
      </c>
      <c r="C97" s="7" t="s">
        <v>137</v>
      </c>
      <c r="D97" s="30">
        <v>42663.70232638889</v>
      </c>
      <c r="E97" s="8" t="s">
        <v>0</v>
      </c>
      <c r="F97" s="8" t="s">
        <v>67</v>
      </c>
      <c r="G97" s="8" t="s">
        <v>199</v>
      </c>
      <c r="H97" s="8">
        <v>3</v>
      </c>
      <c r="I97" s="8" t="s">
        <v>26</v>
      </c>
      <c r="J97" s="9">
        <f>VLOOKUP(I97,M$3:N$37,2,FALSE)</f>
        <v>31</v>
      </c>
      <c r="K97" s="8">
        <v>8</v>
      </c>
    </row>
    <row r="98" spans="1:21" ht="15">
      <c r="A98" s="7" t="s">
        <v>301</v>
      </c>
      <c r="B98" s="7" t="s">
        <v>302</v>
      </c>
      <c r="C98" s="7" t="s">
        <v>137</v>
      </c>
      <c r="D98" s="30">
        <v>42663.701365740744</v>
      </c>
      <c r="E98" s="8" t="s">
        <v>0</v>
      </c>
      <c r="H98" s="8">
        <v>3</v>
      </c>
      <c r="I98" s="8" t="s">
        <v>26</v>
      </c>
      <c r="J98" s="9">
        <f>VLOOKUP(I98,M$3:N$37,2,FALSE)</f>
        <v>31</v>
      </c>
      <c r="K98" s="8">
        <v>9</v>
      </c>
      <c r="M98" s="7"/>
      <c r="N98" s="7"/>
      <c r="O98" s="7"/>
      <c r="P98" s="7"/>
      <c r="Q98" s="7"/>
      <c r="R98" s="7"/>
      <c r="S98" s="7"/>
      <c r="T98" s="7"/>
      <c r="U98" s="7"/>
    </row>
    <row r="99" spans="1:11" s="7" customFormat="1" ht="15">
      <c r="A99" s="7" t="s">
        <v>312</v>
      </c>
      <c r="B99" s="7" t="s">
        <v>98</v>
      </c>
      <c r="C99" s="7" t="s">
        <v>77</v>
      </c>
      <c r="D99" s="30">
        <v>42663.47487268518</v>
      </c>
      <c r="E99" s="8" t="s">
        <v>0</v>
      </c>
      <c r="F99" s="8" t="s">
        <v>204</v>
      </c>
      <c r="G99" s="8" t="s">
        <v>201</v>
      </c>
      <c r="H99" s="8">
        <v>3</v>
      </c>
      <c r="I99" s="8" t="s">
        <v>27</v>
      </c>
      <c r="J99" s="9">
        <f>VLOOKUP(I99,M$3:N$37,2,FALSE)</f>
        <v>32</v>
      </c>
      <c r="K99" s="8">
        <v>1</v>
      </c>
    </row>
    <row r="100" spans="1:11" s="7" customFormat="1" ht="15">
      <c r="A100" s="7" t="s">
        <v>280</v>
      </c>
      <c r="B100" s="7" t="s">
        <v>90</v>
      </c>
      <c r="C100" s="7" t="s">
        <v>2</v>
      </c>
      <c r="D100" s="30">
        <v>42662.52777777778</v>
      </c>
      <c r="E100" s="8" t="s">
        <v>0</v>
      </c>
      <c r="F100" s="8" t="s">
        <v>203</v>
      </c>
      <c r="G100" s="8" t="s">
        <v>202</v>
      </c>
      <c r="H100" s="8">
        <v>3</v>
      </c>
      <c r="I100" s="8" t="s">
        <v>27</v>
      </c>
      <c r="J100" s="9">
        <f>VLOOKUP(I100,M$3:N$37,2,FALSE)</f>
        <v>32</v>
      </c>
      <c r="K100" s="8">
        <v>2</v>
      </c>
    </row>
    <row r="101" spans="1:11" s="7" customFormat="1" ht="15">
      <c r="A101" s="7" t="s">
        <v>281</v>
      </c>
      <c r="B101" s="7" t="s">
        <v>92</v>
      </c>
      <c r="C101" s="7" t="s">
        <v>2</v>
      </c>
      <c r="D101" s="30">
        <v>42662.53418981482</v>
      </c>
      <c r="E101" s="8" t="s">
        <v>0</v>
      </c>
      <c r="F101" s="8" t="s">
        <v>203</v>
      </c>
      <c r="G101" s="8" t="s">
        <v>202</v>
      </c>
      <c r="H101" s="8">
        <v>3</v>
      </c>
      <c r="I101" s="8" t="s">
        <v>27</v>
      </c>
      <c r="J101" s="9">
        <f>VLOOKUP(I101,M$3:N$37,2,FALSE)</f>
        <v>32</v>
      </c>
      <c r="K101" s="8">
        <v>3</v>
      </c>
    </row>
    <row r="102" spans="1:11" s="7" customFormat="1" ht="15">
      <c r="A102" s="7" t="s">
        <v>148</v>
      </c>
      <c r="B102" s="7" t="s">
        <v>149</v>
      </c>
      <c r="C102" s="7" t="s">
        <v>57</v>
      </c>
      <c r="D102" s="30">
        <v>42652.962060185186</v>
      </c>
      <c r="E102" s="8" t="s">
        <v>0</v>
      </c>
      <c r="F102" s="8" t="s">
        <v>217</v>
      </c>
      <c r="G102" s="8" t="s">
        <v>216</v>
      </c>
      <c r="H102" s="8">
        <v>1</v>
      </c>
      <c r="I102" s="8" t="s">
        <v>27</v>
      </c>
      <c r="J102" s="9">
        <f>VLOOKUP(I102,M$3:N$37,2,FALSE)</f>
        <v>32</v>
      </c>
      <c r="K102" s="8">
        <v>4</v>
      </c>
    </row>
    <row r="103" spans="1:11" ht="15">
      <c r="A103" s="7" t="s">
        <v>146</v>
      </c>
      <c r="B103" s="7" t="s">
        <v>147</v>
      </c>
      <c r="C103" s="7" t="s">
        <v>57</v>
      </c>
      <c r="D103" s="30">
        <v>42652.9618287037</v>
      </c>
      <c r="E103" s="8" t="s">
        <v>0</v>
      </c>
      <c r="F103" s="8" t="s">
        <v>217</v>
      </c>
      <c r="G103" s="8" t="s">
        <v>216</v>
      </c>
      <c r="H103" s="8">
        <v>2</v>
      </c>
      <c r="I103" s="8" t="s">
        <v>27</v>
      </c>
      <c r="J103" s="9">
        <f>VLOOKUP(I103,M$3:N$37,2,FALSE)</f>
        <v>32</v>
      </c>
      <c r="K103" s="8">
        <v>5</v>
      </c>
    </row>
    <row r="104" spans="1:11" s="7" customFormat="1" ht="15">
      <c r="A104" s="7" t="s">
        <v>282</v>
      </c>
      <c r="B104" s="7" t="s">
        <v>124</v>
      </c>
      <c r="C104" s="7" t="s">
        <v>125</v>
      </c>
      <c r="D104" s="30">
        <v>42662.51293981481</v>
      </c>
      <c r="E104" s="8" t="s">
        <v>0</v>
      </c>
      <c r="F104" s="8" t="s">
        <v>222</v>
      </c>
      <c r="G104" s="8" t="s">
        <v>218</v>
      </c>
      <c r="H104" s="8">
        <v>3</v>
      </c>
      <c r="I104" s="8" t="s">
        <v>27</v>
      </c>
      <c r="J104" s="9">
        <f>VLOOKUP(I104,M$3:N$37,2,FALSE)</f>
        <v>32</v>
      </c>
      <c r="K104" s="8">
        <v>5</v>
      </c>
    </row>
    <row r="105" spans="1:11" ht="15">
      <c r="A105" s="7" t="s">
        <v>81</v>
      </c>
      <c r="B105" s="7" t="s">
        <v>82</v>
      </c>
      <c r="C105" s="7" t="s">
        <v>80</v>
      </c>
      <c r="D105" s="30">
        <v>42660.436261574076</v>
      </c>
      <c r="E105" s="8" t="s">
        <v>0</v>
      </c>
      <c r="G105" s="8" t="s">
        <v>215</v>
      </c>
      <c r="H105" s="8">
        <v>2</v>
      </c>
      <c r="I105" s="8" t="s">
        <v>27</v>
      </c>
      <c r="J105" s="9">
        <f>VLOOKUP(I105,M$3:N$37,2,FALSE)</f>
        <v>32</v>
      </c>
      <c r="K105" s="8">
        <v>6</v>
      </c>
    </row>
    <row r="106" spans="1:11" s="7" customFormat="1" ht="15">
      <c r="A106" s="7" t="s">
        <v>78</v>
      </c>
      <c r="B106" s="7" t="s">
        <v>79</v>
      </c>
      <c r="C106" s="7" t="s">
        <v>80</v>
      </c>
      <c r="D106" s="30">
        <v>42660.438043981485</v>
      </c>
      <c r="E106" s="8" t="s">
        <v>0</v>
      </c>
      <c r="F106" s="8"/>
      <c r="G106" s="8" t="s">
        <v>215</v>
      </c>
      <c r="H106" s="8">
        <v>1</v>
      </c>
      <c r="I106" s="8" t="s">
        <v>27</v>
      </c>
      <c r="J106" s="9">
        <f>VLOOKUP(I106,M$3:N$37,2,FALSE)</f>
        <v>32</v>
      </c>
      <c r="K106" s="8">
        <v>7</v>
      </c>
    </row>
    <row r="107" spans="1:11" s="7" customFormat="1" ht="15">
      <c r="A107" s="7" t="s">
        <v>158</v>
      </c>
      <c r="B107" s="7" t="s">
        <v>72</v>
      </c>
      <c r="C107" s="7" t="s">
        <v>57</v>
      </c>
      <c r="D107" s="30">
        <v>42652.963692129626</v>
      </c>
      <c r="E107" s="8" t="s">
        <v>0</v>
      </c>
      <c r="F107" s="8"/>
      <c r="G107" s="8" t="s">
        <v>220</v>
      </c>
      <c r="H107" s="8">
        <v>3</v>
      </c>
      <c r="I107" s="8" t="s">
        <v>27</v>
      </c>
      <c r="J107" s="9">
        <f>VLOOKUP(I107,M$3:N$37,2,FALSE)</f>
        <v>32</v>
      </c>
      <c r="K107" s="8">
        <v>8</v>
      </c>
    </row>
    <row r="108" spans="1:21" ht="15">
      <c r="A108" s="7" t="s">
        <v>157</v>
      </c>
      <c r="B108" s="7" t="s">
        <v>71</v>
      </c>
      <c r="C108" s="7" t="s">
        <v>57</v>
      </c>
      <c r="D108" s="30">
        <v>42652.9634375</v>
      </c>
      <c r="E108" s="8" t="s">
        <v>0</v>
      </c>
      <c r="G108" s="8" t="s">
        <v>220</v>
      </c>
      <c r="H108" s="8">
        <v>3</v>
      </c>
      <c r="I108" s="8" t="s">
        <v>27</v>
      </c>
      <c r="J108" s="9">
        <f>VLOOKUP(I108,M$3:N$37,2,FALSE)</f>
        <v>32</v>
      </c>
      <c r="K108" s="8">
        <v>9</v>
      </c>
      <c r="M108" s="7"/>
      <c r="N108" s="7"/>
      <c r="O108" s="7"/>
      <c r="P108" s="7"/>
      <c r="Q108" s="7"/>
      <c r="R108" s="7"/>
      <c r="S108" s="7"/>
      <c r="T108" s="7"/>
      <c r="U108" s="7"/>
    </row>
    <row r="109" spans="1:21" s="7" customFormat="1" ht="15">
      <c r="A109" s="7" t="s">
        <v>104</v>
      </c>
      <c r="B109" s="7" t="s">
        <v>105</v>
      </c>
      <c r="C109" s="7" t="s">
        <v>69</v>
      </c>
      <c r="D109" s="30">
        <v>42653.30813657407</v>
      </c>
      <c r="E109" s="8" t="s">
        <v>0</v>
      </c>
      <c r="F109" s="8" t="s">
        <v>217</v>
      </c>
      <c r="G109" s="8" t="s">
        <v>216</v>
      </c>
      <c r="H109" s="8">
        <v>3</v>
      </c>
      <c r="I109" s="8" t="s">
        <v>27</v>
      </c>
      <c r="J109" s="9">
        <f>VLOOKUP(I109,M$3:N$37,2,FALSE)</f>
        <v>32</v>
      </c>
      <c r="K109" s="8">
        <v>10</v>
      </c>
      <c r="M109"/>
      <c r="N109"/>
      <c r="O109"/>
      <c r="P109"/>
      <c r="Q109"/>
      <c r="R109"/>
      <c r="S109"/>
      <c r="T109"/>
      <c r="U109"/>
    </row>
    <row r="110" spans="1:11" s="7" customFormat="1" ht="15">
      <c r="A110" s="7" t="s">
        <v>307</v>
      </c>
      <c r="B110" s="7" t="s">
        <v>308</v>
      </c>
      <c r="C110" s="7" t="s">
        <v>309</v>
      </c>
      <c r="D110" s="8"/>
      <c r="E110" s="8" t="s">
        <v>0</v>
      </c>
      <c r="F110" s="8"/>
      <c r="G110" s="8" t="s">
        <v>252</v>
      </c>
      <c r="H110" s="8">
        <v>3</v>
      </c>
      <c r="I110" s="8" t="s">
        <v>27</v>
      </c>
      <c r="J110" s="9">
        <f>VLOOKUP(I110,M$3:N$37,2,FALSE)</f>
        <v>32</v>
      </c>
      <c r="K110" s="8">
        <v>11</v>
      </c>
    </row>
    <row r="111" spans="1:21" ht="15">
      <c r="A111" s="7" t="s">
        <v>242</v>
      </c>
      <c r="B111" s="7" t="s">
        <v>243</v>
      </c>
      <c r="C111" s="7" t="s">
        <v>244</v>
      </c>
      <c r="D111" s="30">
        <v>42662.237280092595</v>
      </c>
      <c r="E111" s="8" t="s">
        <v>0</v>
      </c>
      <c r="F111" s="8" t="s">
        <v>59</v>
      </c>
      <c r="G111" s="8" t="s">
        <v>291</v>
      </c>
      <c r="H111" s="8">
        <v>3</v>
      </c>
      <c r="I111" s="8" t="s">
        <v>27</v>
      </c>
      <c r="J111" s="9">
        <f>VLOOKUP(I111,M$3:N$37,2,FALSE)</f>
        <v>32</v>
      </c>
      <c r="K111" s="8">
        <v>12</v>
      </c>
      <c r="M111" s="7"/>
      <c r="N111" s="7"/>
      <c r="O111" s="7"/>
      <c r="P111" s="7"/>
      <c r="Q111" s="7"/>
      <c r="R111" s="7"/>
      <c r="S111" s="7"/>
      <c r="T111" s="7"/>
      <c r="U111" s="7"/>
    </row>
    <row r="112" spans="4:11" s="7" customFormat="1" ht="15">
      <c r="D112" s="30"/>
      <c r="E112" s="8"/>
      <c r="F112" s="8"/>
      <c r="G112" s="8"/>
      <c r="H112" s="8"/>
      <c r="I112" s="8"/>
      <c r="J112" s="9"/>
      <c r="K112" s="8"/>
    </row>
    <row r="113" spans="4:11" s="7" customFormat="1" ht="15">
      <c r="D113" s="30"/>
      <c r="E113" s="8"/>
      <c r="F113" s="8"/>
      <c r="G113" s="8"/>
      <c r="H113" s="8"/>
      <c r="I113" s="8"/>
      <c r="J113" s="9"/>
      <c r="K113" s="8"/>
    </row>
    <row r="114" spans="4:11" s="7" customFormat="1" ht="15">
      <c r="D114" s="30"/>
      <c r="E114" s="8"/>
      <c r="F114" s="8"/>
      <c r="G114" s="8"/>
      <c r="H114" s="8"/>
      <c r="I114" s="8"/>
      <c r="J114" s="9"/>
      <c r="K114" s="8"/>
    </row>
    <row r="115" spans="4:11" s="7" customFormat="1" ht="15">
      <c r="D115" s="30"/>
      <c r="E115" s="8"/>
      <c r="F115" s="8"/>
      <c r="G115" s="8"/>
      <c r="H115" s="8"/>
      <c r="I115" s="8"/>
      <c r="J115" s="9"/>
      <c r="K115" s="8"/>
    </row>
    <row r="116" spans="4:11" s="7" customFormat="1" ht="15">
      <c r="D116" s="30"/>
      <c r="E116" s="8"/>
      <c r="F116" s="8"/>
      <c r="G116" s="8"/>
      <c r="H116" s="8"/>
      <c r="I116" s="8"/>
      <c r="J116" s="9"/>
      <c r="K116" s="8"/>
    </row>
    <row r="117" spans="4:11" s="7" customFormat="1" ht="15">
      <c r="D117" s="30"/>
      <c r="E117" s="8"/>
      <c r="F117" s="8"/>
      <c r="G117" s="8"/>
      <c r="H117" s="8"/>
      <c r="I117" s="8"/>
      <c r="J117" s="9"/>
      <c r="K117" s="8"/>
    </row>
    <row r="118" spans="4:11" s="7" customFormat="1" ht="15">
      <c r="D118" s="30"/>
      <c r="E118" s="8"/>
      <c r="F118" s="8"/>
      <c r="G118" s="8"/>
      <c r="H118" s="8"/>
      <c r="I118" s="8"/>
      <c r="J118" s="9"/>
      <c r="K118" s="8"/>
    </row>
    <row r="119" spans="4:11" s="7" customFormat="1" ht="15">
      <c r="D119" s="30"/>
      <c r="E119" s="8"/>
      <c r="F119" s="8"/>
      <c r="G119" s="8"/>
      <c r="H119" s="8"/>
      <c r="I119" s="8"/>
      <c r="J119" s="9"/>
      <c r="K119" s="8"/>
    </row>
    <row r="120" spans="4:11" s="7" customFormat="1" ht="15">
      <c r="D120" s="30"/>
      <c r="E120" s="8"/>
      <c r="F120" s="8"/>
      <c r="G120" s="8"/>
      <c r="H120" s="8"/>
      <c r="I120" s="8"/>
      <c r="J120" s="9"/>
      <c r="K120" s="8"/>
    </row>
    <row r="121" spans="4:11" s="7" customFormat="1" ht="15">
      <c r="D121" s="30"/>
      <c r="E121" s="8"/>
      <c r="F121" s="8"/>
      <c r="G121" s="8"/>
      <c r="H121" s="8"/>
      <c r="I121" s="8"/>
      <c r="J121" s="9"/>
      <c r="K121" s="8"/>
    </row>
    <row r="122" spans="4:11" s="7" customFormat="1" ht="15">
      <c r="D122" s="30"/>
      <c r="E122" s="8"/>
      <c r="F122" s="8"/>
      <c r="G122" s="8"/>
      <c r="H122" s="8"/>
      <c r="I122" s="8"/>
      <c r="J122" s="9"/>
      <c r="K122" s="8"/>
    </row>
    <row r="123" spans="4:21" s="7" customFormat="1" ht="15">
      <c r="D123" s="30"/>
      <c r="E123" s="8"/>
      <c r="F123" s="8"/>
      <c r="G123" s="8"/>
      <c r="H123" s="8"/>
      <c r="I123" s="8"/>
      <c r="J123" s="9"/>
      <c r="K123" s="8"/>
      <c r="M123"/>
      <c r="N123"/>
      <c r="O123"/>
      <c r="P123"/>
      <c r="Q123"/>
      <c r="R123"/>
      <c r="S123"/>
      <c r="T123"/>
      <c r="U123"/>
    </row>
    <row r="124" spans="4:21" s="7" customFormat="1" ht="15">
      <c r="D124" s="30"/>
      <c r="E124" s="8"/>
      <c r="F124" s="8"/>
      <c r="G124" s="8"/>
      <c r="H124" s="8"/>
      <c r="I124" s="8"/>
      <c r="J124" s="9"/>
      <c r="K124" s="8"/>
      <c r="M124"/>
      <c r="N124"/>
      <c r="O124"/>
      <c r="P124"/>
      <c r="Q124"/>
      <c r="R124"/>
      <c r="S124"/>
      <c r="T124"/>
      <c r="U124"/>
    </row>
    <row r="125" spans="1:11" ht="15">
      <c r="A125" s="7"/>
      <c r="B125" s="7"/>
      <c r="C125" s="7"/>
      <c r="D125" s="30"/>
      <c r="I125" s="8"/>
      <c r="J125" s="9"/>
      <c r="K125" s="8"/>
    </row>
    <row r="126" spans="1:11" ht="15">
      <c r="A126" s="7"/>
      <c r="B126" s="7"/>
      <c r="C126" s="7"/>
      <c r="D126" s="30"/>
      <c r="I126" s="8"/>
      <c r="J126" s="9"/>
      <c r="K126" s="8"/>
    </row>
    <row r="127" spans="1:11" ht="15">
      <c r="A127" s="7"/>
      <c r="B127" s="7"/>
      <c r="C127" s="7"/>
      <c r="D127" s="30"/>
      <c r="I127" s="8"/>
      <c r="J127" s="9"/>
      <c r="K127" s="8"/>
    </row>
    <row r="128" spans="1:11" ht="15">
      <c r="A128" s="7"/>
      <c r="B128" s="7"/>
      <c r="C128" s="7"/>
      <c r="D128" s="30"/>
      <c r="I128" s="8"/>
      <c r="J128" s="9"/>
      <c r="K128" s="8"/>
    </row>
    <row r="129" spans="1:11" ht="15">
      <c r="A129" s="7"/>
      <c r="B129" s="7"/>
      <c r="C129" s="7"/>
      <c r="I129" s="8"/>
      <c r="J129" s="9"/>
      <c r="K129" s="8"/>
    </row>
    <row r="130" spans="1:11" ht="15">
      <c r="A130" s="7"/>
      <c r="B130" s="7"/>
      <c r="C130" s="7"/>
      <c r="D130" s="30"/>
      <c r="I130" s="8"/>
      <c r="J130" s="9"/>
      <c r="K130" s="8"/>
    </row>
    <row r="131" spans="1:11" ht="15">
      <c r="A131" s="7"/>
      <c r="B131" s="7"/>
      <c r="C131" s="7"/>
      <c r="D131" s="30"/>
      <c r="I131" s="8"/>
      <c r="J131" s="9"/>
      <c r="K131" s="8"/>
    </row>
    <row r="132" spans="1:11" ht="15">
      <c r="A132" s="7"/>
      <c r="B132" s="7"/>
      <c r="C132" s="7"/>
      <c r="D132" s="30"/>
      <c r="I132" s="8"/>
      <c r="J132" s="9"/>
      <c r="K132" s="8"/>
    </row>
    <row r="133" spans="1:11" ht="15">
      <c r="A133" s="7"/>
      <c r="B133" s="7"/>
      <c r="C133" s="7"/>
      <c r="D133" s="30"/>
      <c r="I133" s="8"/>
      <c r="J133" s="9"/>
      <c r="K133" s="8"/>
    </row>
    <row r="134" spans="1:11" ht="15">
      <c r="A134" s="7"/>
      <c r="B134" s="7"/>
      <c r="C134" s="7"/>
      <c r="D134" s="30"/>
      <c r="I134" s="8"/>
      <c r="J134" s="9"/>
      <c r="K134" s="8"/>
    </row>
    <row r="135" spans="1:11" ht="15">
      <c r="A135" s="7"/>
      <c r="B135" s="7"/>
      <c r="C135" s="7"/>
      <c r="D135" s="30"/>
      <c r="I135" s="8"/>
      <c r="J135" s="9"/>
      <c r="K135" s="8"/>
    </row>
    <row r="136" spans="1:11" ht="15">
      <c r="A136" s="7"/>
      <c r="B136" s="7"/>
      <c r="C136" s="7"/>
      <c r="D136" s="30"/>
      <c r="I136" s="8"/>
      <c r="J136" s="9"/>
      <c r="K136" s="8"/>
    </row>
    <row r="137" spans="1:11" ht="15">
      <c r="A137" s="7"/>
      <c r="B137" s="7"/>
      <c r="C137" s="7"/>
      <c r="D137" s="30"/>
      <c r="I137" s="8"/>
      <c r="J137" s="9"/>
      <c r="K137" s="8"/>
    </row>
    <row r="138" spans="1:11" ht="15">
      <c r="A138" s="7"/>
      <c r="B138" s="7"/>
      <c r="C138" s="7"/>
      <c r="D138" s="30"/>
      <c r="I138" s="8"/>
      <c r="J138" s="9"/>
      <c r="K138" s="8"/>
    </row>
    <row r="139" spans="1:11" ht="15">
      <c r="A139" s="7"/>
      <c r="B139" s="7"/>
      <c r="C139" s="7"/>
      <c r="D139" s="30"/>
      <c r="I139" s="8"/>
      <c r="J139" s="9"/>
      <c r="K139" s="8"/>
    </row>
    <row r="140" spans="1:11" ht="15">
      <c r="A140" s="7"/>
      <c r="B140" s="7"/>
      <c r="C140" s="7"/>
      <c r="D140" s="30"/>
      <c r="I140" s="8"/>
      <c r="J140" s="9"/>
      <c r="K140" s="8"/>
    </row>
    <row r="141" spans="1:11" ht="15">
      <c r="A141" s="7"/>
      <c r="B141" s="7"/>
      <c r="C141" s="7"/>
      <c r="D141" s="30"/>
      <c r="I141" s="8"/>
      <c r="J141" s="9"/>
      <c r="K141" s="8"/>
    </row>
    <row r="142" spans="1:11" ht="15">
      <c r="A142" s="7"/>
      <c r="B142" s="7"/>
      <c r="C142" s="7"/>
      <c r="D142" s="30"/>
      <c r="I142" s="8"/>
      <c r="J142" s="9"/>
      <c r="K142" s="8"/>
    </row>
    <row r="143" ht="15">
      <c r="J143" s="9"/>
    </row>
  </sheetData>
  <sheetProtection/>
  <autoFilter ref="A1:K21">
    <sortState ref="A2:K143">
      <sortCondition sortBy="value" ref="A2:A143"/>
    </sortState>
  </autoFilter>
  <conditionalFormatting sqref="D2:D60 D62:D540">
    <cfRule type="cellIs" priority="97" dxfId="2" operator="greaterThan">
      <formula>42660.333333</formula>
    </cfRule>
  </conditionalFormatting>
  <conditionalFormatting sqref="D61">
    <cfRule type="cellIs" priority="1" dxfId="2" operator="greaterThan">
      <formula>42660.333333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2016-10-21T04:11:38Z</dcterms:modified>
  <cp:category/>
  <cp:version/>
  <cp:contentType/>
  <cp:contentStatus/>
</cp:coreProperties>
</file>