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550" windowHeight="5310" tabRatio="727" activeTab="0"/>
  </bookViews>
  <sheets>
    <sheet name="ADM Text Part" sheetId="1" r:id="rId1"/>
    <sheet name="A-History of Change" sheetId="2" r:id="rId2"/>
    <sheet name="B-WP Overview" sheetId="3" r:id="rId3"/>
    <sheet name="C-Charts" sheetId="4" r:id="rId4"/>
    <sheet name="D-Entry Form" sheetId="5" r:id="rId5"/>
    <sheet name="E-Calculations" sheetId="6" r:id="rId6"/>
    <sheet name="F-Approved Deliverables" sheetId="7" r:id="rId7"/>
  </sheets>
  <externalReferences>
    <externalReference r:id="rId10"/>
    <externalReference r:id="rId11"/>
  </externalReferences>
  <definedNames>
    <definedName name="_Ref192058394" localSheetId="0">'ADM Text Part'!$A$46</definedName>
    <definedName name="_Rel1">#REF!</definedName>
    <definedName name="_Toc369044311" localSheetId="0">'ADM Text Part'!$A$95</definedName>
    <definedName name="_TP1">'E-Calculations'!$B$3</definedName>
    <definedName name="_TP10">'E-Calculations'!$B$12</definedName>
    <definedName name="_TP11">'E-Calculations'!$B$13</definedName>
    <definedName name="_TP12">'E-Calculations'!$B$14</definedName>
    <definedName name="_TP13">'E-Calculations'!$B$15</definedName>
    <definedName name="_TP14">'E-Calculations'!$B$16</definedName>
    <definedName name="_TP15">'E-Calculations'!$B$17</definedName>
    <definedName name="_TP16">'E-Calculations'!$B$18</definedName>
    <definedName name="_TP17">'E-Calculations'!$B$19</definedName>
    <definedName name="_TP2">'E-Calculations'!$B$4</definedName>
    <definedName name="_TP3">'E-Calculations'!$B$5</definedName>
    <definedName name="_TP4">'E-Calculations'!$B$6</definedName>
    <definedName name="_TP5">'E-Calculations'!$B$7</definedName>
    <definedName name="_TP6">'E-Calculations'!$B$8</definedName>
    <definedName name="_TP7">'E-Calculations'!$B$9</definedName>
    <definedName name="_TP8">'E-Calculations'!$B$10</definedName>
    <definedName name="_TP9">'E-Calculations'!$B$11</definedName>
    <definedName name="Completeness">'[1]Entry-Form'!$A$26:$A$31</definedName>
    <definedName name="Disposition" localSheetId="4">#REF!</definedName>
    <definedName name="Disposition">'[2]Dropdown-lists'!$A$7:$A$12</definedName>
    <definedName name="Purpose" localSheetId="4">#REF!</definedName>
    <definedName name="Purpose">'[2]Dropdown-lists'!$A$1:$A$4</definedName>
    <definedName name="TP0" localSheetId="5">#REF!</definedName>
    <definedName name="TP0">#REF!</definedName>
    <definedName name="TPMeetings">'[1]Entry-Form'!$B$26:$B$42</definedName>
  </definedNames>
  <calcPr fullCalcOnLoad="1"/>
</workbook>
</file>

<file path=xl/comments3.xml><?xml version="1.0" encoding="utf-8"?>
<comments xmlns="http://schemas.openxmlformats.org/spreadsheetml/2006/main">
  <authors>
    <author>jkoss</author>
  </authors>
  <commentList>
    <comment ref="J19" authorId="0">
      <text>
        <r>
          <rPr>
            <b/>
            <sz val="9"/>
            <rFont val="Tahoma"/>
            <family val="2"/>
          </rPr>
          <t>Same as freezing 1st release of TS on requirements and architecture (probably TP #6)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jkoss</author>
  </authors>
  <commentList>
    <comment ref="D13" authorId="0">
      <text>
        <r>
          <rPr>
            <sz val="9"/>
            <rFont val="Tahoma"/>
            <family val="2"/>
          </rPr>
          <t xml:space="preserve">Drafting start after TS-0001 Change Control
</t>
        </r>
      </text>
    </comment>
    <comment ref="E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G23" authorId="0">
      <text>
        <r>
          <rPr>
            <sz val="9"/>
            <rFont val="Tahoma"/>
            <family val="2"/>
          </rPr>
          <t xml:space="preserve">The TR should be put under change control and frozen one meeting before the last TP meeting of the oneM2M release
</t>
        </r>
      </text>
    </comment>
    <comment ref="I23" authorId="0">
      <text>
        <r>
          <rPr>
            <sz val="9"/>
            <rFont val="Tahoma"/>
            <family val="2"/>
          </rPr>
          <t xml:space="preserve">The TR should be approved at the last TP meeting of the oneM2M release
</t>
        </r>
      </text>
    </comment>
  </commentList>
</comments>
</file>

<file path=xl/sharedStrings.xml><?xml version="1.0" encoding="utf-8"?>
<sst xmlns="http://schemas.openxmlformats.org/spreadsheetml/2006/main" count="270" uniqueCount="191">
  <si>
    <t>Work Item number</t>
  </si>
  <si>
    <t>Title</t>
  </si>
  <si>
    <t>Approval</t>
  </si>
  <si>
    <t>Rapporteur</t>
  </si>
  <si>
    <t>Target</t>
  </si>
  <si>
    <t>Forecast</t>
  </si>
  <si>
    <t>WI0001</t>
  </si>
  <si>
    <t>oneM2M Requirements</t>
  </si>
  <si>
    <t>WG1 - REQ</t>
  </si>
  <si>
    <t>TR</t>
  </si>
  <si>
    <t>TP#1</t>
  </si>
  <si>
    <t>TP#2</t>
  </si>
  <si>
    <t>TP#3</t>
  </si>
  <si>
    <t>Benefits of oneM2M technology</t>
  </si>
  <si>
    <t>Phil Hawkes, Qualcomm</t>
  </si>
  <si>
    <t>TS</t>
  </si>
  <si>
    <t>WI0002</t>
  </si>
  <si>
    <t>oneM2M Architecture</t>
  </si>
  <si>
    <t>WG2 - ARC</t>
  </si>
  <si>
    <t>TP#6</t>
  </si>
  <si>
    <t>Rajesh Bhalla, ZTE
George Foti, Ericsson</t>
  </si>
  <si>
    <t>WI0003</t>
  </si>
  <si>
    <t>Vocabulary, Roles and Focus Areas for oneM2M Technical Work</t>
  </si>
  <si>
    <t>Definition and Acronyms</t>
  </si>
  <si>
    <t xml:space="preserve">Roles and Focus Areas </t>
  </si>
  <si>
    <t>WI0004</t>
  </si>
  <si>
    <t xml:space="preserve">Study of Management Capability Enablement Technologies for Consideration by oneM2M  </t>
  </si>
  <si>
    <t>TP#5</t>
  </si>
  <si>
    <t>WG5 -MAS</t>
  </si>
  <si>
    <t>Study of Management Capability Enablement Technologies for consideration by oneM2M</t>
  </si>
  <si>
    <t>Jiaxin (Jason) Yin, Huawei</t>
  </si>
  <si>
    <t>WI0005</t>
  </si>
  <si>
    <t>oneM2M Abstraction and Semantics Capability Enablement</t>
  </si>
  <si>
    <t>Joerg Swetina, NEC</t>
  </si>
  <si>
    <t>TP#4</t>
  </si>
  <si>
    <t>oneM2M Functional Architecture</t>
  </si>
  <si>
    <t>oneM2M Device/Gateway Classification</t>
  </si>
  <si>
    <t>OneM2M Security Preliminary Investigations</t>
  </si>
  <si>
    <t>Analysis of security  solutions for oneM2M system</t>
  </si>
  <si>
    <t>TP#7</t>
  </si>
  <si>
    <t>TP#8</t>
  </si>
  <si>
    <t>WG4 - SEC</t>
  </si>
  <si>
    <t>One M2M Security solutions</t>
  </si>
  <si>
    <t>forwarded to SC MARCOM for further use</t>
  </si>
  <si>
    <t>Claus Dietze, Giesecke &amp; Devrient</t>
  </si>
  <si>
    <t>WI0006</t>
  </si>
  <si>
    <t>WI0007</t>
  </si>
  <si>
    <t>Doc
Type</t>
  </si>
  <si>
    <t>Primary responsible</t>
  </si>
  <si>
    <t>Start</t>
  </si>
  <si>
    <t>TP#9</t>
  </si>
  <si>
    <t>TP#10</t>
  </si>
  <si>
    <t>TP#11</t>
  </si>
  <si>
    <t>TP#12</t>
  </si>
  <si>
    <t>TP#13</t>
  </si>
  <si>
    <t>TP#14</t>
  </si>
  <si>
    <t>TP#15</t>
  </si>
  <si>
    <t>TP#16</t>
  </si>
  <si>
    <t>TP#17</t>
  </si>
  <si>
    <t>Milestone dates</t>
  </si>
  <si>
    <t>Change Control</t>
  </si>
  <si>
    <t>Freeze</t>
  </si>
  <si>
    <t>Delay</t>
  </si>
  <si>
    <t>Drafting</t>
  </si>
  <si>
    <t>WI0008</t>
  </si>
  <si>
    <t>WG3 - PRO</t>
  </si>
  <si>
    <t>OneM2M Protocol Development</t>
  </si>
  <si>
    <t>OneM2M Service Layer Protocol and API Specification</t>
  </si>
  <si>
    <t>Shingo Fujimoto, Fujitsu</t>
  </si>
  <si>
    <t>Level of completeness</t>
  </si>
  <si>
    <t>Level of completeness (actual)</t>
  </si>
  <si>
    <t>Level of completeness (TP#n-1)</t>
  </si>
  <si>
    <t>Level of completeness (TP#n-2)</t>
  </si>
  <si>
    <t>WG5 - MAS</t>
  </si>
  <si>
    <t>TR-0004(WG1)</t>
  </si>
  <si>
    <t>TR-0005(WG1)</t>
  </si>
  <si>
    <t>TS-0001(WG2)</t>
  </si>
  <si>
    <t>TR-0006(WG5)</t>
  </si>
  <si>
    <t>TR-0007(WG5)</t>
  </si>
  <si>
    <t>TR-0008(WG4)</t>
  </si>
  <si>
    <t>TS-0003(WG4)</t>
  </si>
  <si>
    <t>TP#</t>
  </si>
  <si>
    <t>TP meeting dates</t>
  </si>
  <si>
    <t>Do not delete this block structure</t>
  </si>
  <si>
    <t>Axis options</t>
  </si>
  <si>
    <t>Minimum: 41160</t>
  </si>
  <si>
    <t>Maximum: 42000</t>
  </si>
  <si>
    <t>Main interval: 120</t>
  </si>
  <si>
    <t>Assisting interval: 30</t>
  </si>
  <si>
    <t>TP no. / date</t>
  </si>
  <si>
    <t>Protocol Analysis</t>
  </si>
  <si>
    <t xml:space="preserve">one M2M Work Programme Status: </t>
  </si>
  <si>
    <t>V0.0.0</t>
  </si>
  <si>
    <t>History of  Change</t>
  </si>
  <si>
    <t>TR-0009(WG3)</t>
  </si>
  <si>
    <t>WI0009</t>
  </si>
  <si>
    <t>TS-0004(WG3)</t>
  </si>
  <si>
    <t>one M2M Protocol Analysis</t>
  </si>
  <si>
    <t>Roland Hechwartner, Deutsche Telekom</t>
  </si>
  <si>
    <t>Josef Blanz, Qualcomm</t>
  </si>
  <si>
    <t>TR-0010(WG2)</t>
  </si>
  <si>
    <t xml:space="preserve">Hongbeom Ahn, LG Infocomm </t>
  </si>
  <si>
    <t>Philip Jacobs, Cisco,
Richard Brennan, Telxxis</t>
  </si>
  <si>
    <t>First draft of new Work Programme Report</t>
  </si>
  <si>
    <t>Incorporation of Raporteur updates</t>
  </si>
  <si>
    <t>V0.1.0</t>
  </si>
  <si>
    <t>V7.0.0</t>
  </si>
  <si>
    <t>First draft of administrative perm document "oneM2M-ADM-0001-oneM2M_Work_Programme-V7_00_00"</t>
  </si>
  <si>
    <t>Copyright Notification</t>
  </si>
  <si>
    <t>No part may be reproduced except as authorized by written permission.</t>
  </si>
  <si>
    <t>The copyright and the foregoing restriction extend to reproduction in all media.</t>
  </si>
  <si>
    <t>Contents</t>
  </si>
  <si>
    <t>Administrative Document</t>
  </si>
  <si>
    <t>Working Title: oneM2M Work Programme</t>
  </si>
  <si>
    <t>3.1 Definitions</t>
  </si>
  <si>
    <t>1 Scope</t>
  </si>
  <si>
    <t>2 References</t>
  </si>
  <si>
    <t>2.1 Normative References</t>
  </si>
  <si>
    <t>TP approval date</t>
  </si>
  <si>
    <t>Name</t>
  </si>
  <si>
    <t>Version</t>
  </si>
  <si>
    <t>oneM2M-TR-0002-Architecture_Analysis_Part_1</t>
  </si>
  <si>
    <t>V-0.2.0</t>
  </si>
  <si>
    <t>oneM2M-TR-0003-Architecture_Analysis_Part_2</t>
  </si>
  <si>
    <t>V-0.5.0</t>
  </si>
  <si>
    <t>Forwarded to SC for publication</t>
  </si>
  <si>
    <t>Work Item</t>
  </si>
  <si>
    <t>Doc number</t>
  </si>
  <si>
    <t>TP#18</t>
  </si>
  <si>
    <t>TP#19</t>
  </si>
  <si>
    <t>TP#20</t>
  </si>
  <si>
    <t>The following table prepares the Gant Chart and the chart for deliverable completeness based on the table above. It contains only formulars for calculation.</t>
  </si>
  <si>
    <t>Doc ID</t>
  </si>
  <si>
    <t>The following table is the 1:1 copy of the Entry-Form, it converts TP numbers into date format (yyyy-mm-dd) and additionally (manually) stores level of completeness of the last 2 reportings</t>
  </si>
  <si>
    <t>Study of Abstraction and Semantics Enablements</t>
  </si>
  <si>
    <t>oneM2M-TS-0002-Requirements</t>
  </si>
  <si>
    <t>oneM2M-TR-0001-UseCase</t>
  </si>
  <si>
    <t>TS-0005(WG5)</t>
  </si>
  <si>
    <t>TS-0006(WG5)</t>
  </si>
  <si>
    <t>Management enablement (OMA)</t>
  </si>
  <si>
    <t>Management enablement (BBF)</t>
  </si>
  <si>
    <t>SeungKyu Park (LG Electronics), Jiaxin Yin (Huawei Technologies)</t>
  </si>
  <si>
    <t>Timothy Carey (Alcatel-Lucent)</t>
  </si>
  <si>
    <t>Management enablement</t>
  </si>
  <si>
    <t>WI0010</t>
  </si>
  <si>
    <t>NEW</t>
  </si>
  <si>
    <t>V0.6.2</t>
  </si>
  <si>
    <t>V0.0.5</t>
  </si>
  <si>
    <t>V8.0.0</t>
  </si>
  <si>
    <t>2013-12-13 (closing of TP8)</t>
  </si>
  <si>
    <t>This document is intended for distribution only to oneM2M Participants.</t>
  </si>
  <si>
    <t>© oneM2M Partners Type 1 (ARIB, ATIS, CCSA, ETSI, TIA, TTA, TTC)</t>
  </si>
  <si>
    <t>1 Scope ……………………………………………………………….……………………….Page 3</t>
  </si>
  <si>
    <t>Annex A: Work Programme Overview …….…………………………….……………….…..Register B</t>
  </si>
  <si>
    <t>2.1 Normative References …………………………………………………….………………...………….Page 3</t>
  </si>
  <si>
    <t>2 References …………………………………………………………..…………...………….Page 3</t>
  </si>
  <si>
    <t>2.2 Informative References ………………………………………………………...…………...………….Page 3</t>
  </si>
  <si>
    <t>3 Definitions, symbols, abbreviations and acronyms ………………………….…..………….Page 3</t>
  </si>
  <si>
    <t>3.1 Definitions …………………………….…………………………………………………….....……….Page 3</t>
  </si>
  <si>
    <t>3.2 Symbols …………………………….………………………………………………………….……….Page 3</t>
  </si>
  <si>
    <t>3.3 Abbreviations …………………………………………………………………………….…………….Page 3</t>
  </si>
  <si>
    <t>3.4 Acronyms ………………………………………………………………………………..…………….Page 3</t>
  </si>
  <si>
    <t>4 Conventions …………………………………………………………………..…………….Page 3</t>
  </si>
  <si>
    <t>5 oneM2M Work Programme  ……………………..…………………………..…………….Page 3</t>
  </si>
  <si>
    <t>Annex B: Charts …………………………………………..………………………...…….…..Register C</t>
  </si>
  <si>
    <t>Annex C: Form for updating planning …….………………………………...…………….…..Register D</t>
  </si>
  <si>
    <t>Annex E: Approved deliverables ………………..……………….……………….……….…..Register F</t>
  </si>
  <si>
    <t>Annex D: Calculations of data ………………...………………….…………………….….....Register E</t>
  </si>
  <si>
    <t>History of Change …………………………………………………….……….……………..Register A</t>
  </si>
  <si>
    <t>References are either specific (identified by date of publication and/or edition number or version number) or non specific. For specific references,only the cited version applies. For non-specific references, the latest version of the referenced document (including any amendments) applies.</t>
  </si>
  <si>
    <t>3 Definitions, symbols, abbriviations and accronyms</t>
  </si>
  <si>
    <t>2.2 Informative References</t>
  </si>
  <si>
    <t>For the purposes of the present document, the [following] terms and definitions [given in ... and the following] apply:</t>
  </si>
  <si>
    <t>The following referenced documents are not necessary for the application of the present document but they assist the user with regard to a particular subject area.</t>
  </si>
  <si>
    <t>[i.1] oneM2M Drafting Rules  (http://member.onem2m.org/Static_pages/Others/Rules_Pages/oneM2M-Drafting-Rules-V1_0.doc)</t>
  </si>
  <si>
    <t>The following referenced documents are necessary for the application of the present document.
Not applicable.</t>
  </si>
  <si>
    <t>The present document provides  …</t>
  </si>
  <si>
    <t>Input to TP#8 closing session:
- update of register "F-Approved Deliverables"
- approved deliverables deleted from tracking registers B, C, D, E
- update of register "D-Entry Form" based on Rapporteurs' forcasts
- register ADM Text Part adapted to official ADM template (oneM2M-Template-ADM-20131008.doc)</t>
  </si>
  <si>
    <t>&lt;defined term&gt;: &lt;definition&gt;</t>
  </si>
  <si>
    <t>3.3 Abbreviations</t>
  </si>
  <si>
    <t>3.2 Symbols</t>
  </si>
  <si>
    <t>3.4 Acronyms</t>
  </si>
  <si>
    <t>&lt;symbol&gt; &lt;Explanation&gt;</t>
  </si>
  <si>
    <t>For the purposes of the present document, the [following] abbreviations [given in ... and the following] apply:</t>
  </si>
  <si>
    <t>&lt;ABBREVIATION1&gt; &lt;Explanation&gt;</t>
  </si>
  <si>
    <t>&lt;ACRONYM1&gt; &lt;Explanation&gt;</t>
  </si>
  <si>
    <t>5 oneM2M Work Programme</t>
  </si>
  <si>
    <t>4 Conventions</t>
  </si>
  <si>
    <t>The key words “Shall”, ”Shall not”, “May”, ”Need not”, “Should”, ”Should not” in this document are to be interpreted as described in the oneM2M Drafting Rules [i.1]</t>
  </si>
  <si>
    <t>oneM2M-ADM-0001-V-8.0.0</t>
  </si>
  <si>
    <t>13 December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</si>
</sst>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[$-409]mmm\-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3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12"/>
      <color indexed="8"/>
      <name val="Myriad Pro"/>
      <family val="2"/>
    </font>
    <font>
      <sz val="18"/>
      <color indexed="22"/>
      <name val="Times New Roman"/>
      <family val="1"/>
    </font>
    <font>
      <sz val="11"/>
      <color indexed="8"/>
      <name val="Times New Roman"/>
      <family val="1"/>
    </font>
    <font>
      <sz val="24"/>
      <color indexed="22"/>
      <name val="Times New Roman"/>
      <family val="1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9.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3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sz val="12"/>
      <color theme="1"/>
      <name val="Myriad Pro"/>
      <family val="2"/>
    </font>
    <font>
      <sz val="18"/>
      <color rgb="FFD6D6D6"/>
      <name val="Times New Roman"/>
      <family val="1"/>
    </font>
    <font>
      <sz val="11"/>
      <color theme="1"/>
      <name val="Times New Roman"/>
      <family val="1"/>
    </font>
    <font>
      <sz val="24"/>
      <color rgb="FFD6D6D6"/>
      <name val="Times New Roman"/>
      <family val="1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4202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ck"/>
      <top/>
      <bottom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 style="thick"/>
      <bottom style="thin"/>
    </border>
    <border>
      <left/>
      <right style="thin"/>
      <top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ck"/>
      <right style="thin"/>
      <top style="thick"/>
      <bottom/>
    </border>
    <border>
      <left style="thick"/>
      <right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top" wrapText="1"/>
    </xf>
    <xf numFmtId="0" fontId="63" fillId="33" borderId="11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vertical="top" wrapText="1"/>
    </xf>
    <xf numFmtId="0" fontId="62" fillId="34" borderId="13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62" fillId="34" borderId="12" xfId="0" applyFont="1" applyFill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4" fillId="34" borderId="12" xfId="0" applyFont="1" applyFill="1" applyBorder="1" applyAlignment="1">
      <alignment horizontal="center" vertical="top" wrapText="1"/>
    </xf>
    <xf numFmtId="0" fontId="63" fillId="33" borderId="17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20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49" fillId="0" borderId="0" xfId="0" applyFont="1" applyAlignment="1">
      <alignment vertical="top"/>
    </xf>
    <xf numFmtId="0" fontId="62" fillId="0" borderId="21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9" fontId="0" fillId="0" borderId="0" xfId="0" applyNumberFormat="1" applyAlignment="1">
      <alignment horizontal="center" vertical="top"/>
    </xf>
    <xf numFmtId="0" fontId="6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3" fillId="33" borderId="21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horizontal="center" vertical="top" wrapText="1"/>
    </xf>
    <xf numFmtId="0" fontId="63" fillId="35" borderId="22" xfId="0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9" fontId="0" fillId="36" borderId="23" xfId="0" applyNumberFormat="1" applyFill="1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3" fillId="3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top"/>
    </xf>
    <xf numFmtId="9" fontId="0" fillId="0" borderId="0" xfId="0" applyNumberFormat="1" applyAlignment="1">
      <alignment horizontal="center"/>
    </xf>
    <xf numFmtId="0" fontId="63" fillId="35" borderId="26" xfId="0" applyFont="1" applyFill="1" applyBorder="1" applyAlignment="1">
      <alignment vertical="center" wrapText="1"/>
    </xf>
    <xf numFmtId="0" fontId="63" fillId="35" borderId="24" xfId="0" applyFont="1" applyFill="1" applyBorder="1" applyAlignment="1">
      <alignment vertical="center" wrapText="1"/>
    </xf>
    <xf numFmtId="0" fontId="63" fillId="35" borderId="27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top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top" wrapText="1"/>
    </xf>
    <xf numFmtId="0" fontId="62" fillId="34" borderId="22" xfId="0" applyFont="1" applyFill="1" applyBorder="1" applyAlignment="1">
      <alignment vertical="top" wrapText="1"/>
    </xf>
    <xf numFmtId="0" fontId="62" fillId="0" borderId="26" xfId="0" applyFont="1" applyBorder="1" applyAlignment="1">
      <alignment horizontal="center" vertical="top" wrapText="1"/>
    </xf>
    <xf numFmtId="0" fontId="62" fillId="34" borderId="26" xfId="0" applyFont="1" applyFill="1" applyBorder="1" applyAlignment="1">
      <alignment horizontal="center" vertical="top" wrapText="1"/>
    </xf>
    <xf numFmtId="0" fontId="62" fillId="0" borderId="26" xfId="0" applyFont="1" applyBorder="1" applyAlignment="1">
      <alignment horizontal="center" wrapText="1"/>
    </xf>
    <xf numFmtId="0" fontId="62" fillId="0" borderId="29" xfId="0" applyFont="1" applyBorder="1" applyAlignment="1">
      <alignment horizontal="center" vertical="top" wrapText="1"/>
    </xf>
    <xf numFmtId="0" fontId="63" fillId="33" borderId="20" xfId="0" applyFont="1" applyFill="1" applyBorder="1" applyAlignment="1">
      <alignment vertical="top" wrapText="1"/>
    </xf>
    <xf numFmtId="0" fontId="62" fillId="0" borderId="13" xfId="0" applyFont="1" applyBorder="1" applyAlignment="1">
      <alignment wrapText="1"/>
    </xf>
    <xf numFmtId="164" fontId="0" fillId="0" borderId="20" xfId="0" applyNumberFormat="1" applyBorder="1" applyAlignment="1">
      <alignment horizontal="center" vertical="top"/>
    </xf>
    <xf numFmtId="9" fontId="0" fillId="0" borderId="30" xfId="0" applyNumberForma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65" fillId="37" borderId="31" xfId="0" applyFont="1" applyFill="1" applyBorder="1" applyAlignment="1">
      <alignment horizontal="center" vertical="top" wrapText="1"/>
    </xf>
    <xf numFmtId="164" fontId="0" fillId="0" borderId="23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164" fontId="0" fillId="0" borderId="32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1" fontId="63" fillId="35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" fontId="0" fillId="36" borderId="11" xfId="0" applyNumberFormat="1" applyFill="1" applyBorder="1" applyAlignment="1">
      <alignment horizontal="center" vertical="top"/>
    </xf>
    <xf numFmtId="1" fontId="63" fillId="35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8" borderId="0" xfId="0" applyFill="1" applyAlignment="1">
      <alignment vertical="top" wrapText="1"/>
    </xf>
    <xf numFmtId="164" fontId="0" fillId="38" borderId="0" xfId="0" applyNumberFormat="1" applyFill="1" applyAlignment="1">
      <alignment vertical="top"/>
    </xf>
    <xf numFmtId="0" fontId="0" fillId="38" borderId="0" xfId="0" applyFill="1" applyAlignment="1">
      <alignment vertical="top"/>
    </xf>
    <xf numFmtId="0" fontId="61" fillId="38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61" fillId="37" borderId="0" xfId="0" applyFont="1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49" fillId="0" borderId="0" xfId="0" applyFont="1" applyAlignment="1">
      <alignment/>
    </xf>
    <xf numFmtId="1" fontId="62" fillId="0" borderId="19" xfId="0" applyNumberFormat="1" applyFont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right"/>
    </xf>
    <xf numFmtId="49" fontId="49" fillId="39" borderId="0" xfId="0" applyNumberFormat="1" applyFont="1" applyFill="1" applyAlignment="1">
      <alignment/>
    </xf>
    <xf numFmtId="0" fontId="62" fillId="0" borderId="0" xfId="0" applyFont="1" applyAlignment="1">
      <alignment horizontal="right" vertical="top" wrapText="1"/>
    </xf>
    <xf numFmtId="49" fontId="63" fillId="39" borderId="0" xfId="0" applyNumberFormat="1" applyFont="1" applyFill="1" applyAlignment="1">
      <alignment vertical="top" wrapText="1"/>
    </xf>
    <xf numFmtId="164" fontId="0" fillId="0" borderId="33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0" fontId="0" fillId="0" borderId="3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3" fillId="33" borderId="37" xfId="0" applyFon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center" vertical="top"/>
    </xf>
    <xf numFmtId="1" fontId="0" fillId="0" borderId="0" xfId="0" applyNumberFormat="1" applyFill="1" applyAlignment="1">
      <alignment vertical="top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vertical="top"/>
    </xf>
    <xf numFmtId="0" fontId="49" fillId="40" borderId="13" xfId="0" applyFont="1" applyFill="1" applyBorder="1" applyAlignment="1">
      <alignment horizontal="center"/>
    </xf>
    <xf numFmtId="49" fontId="0" fillId="7" borderId="0" xfId="0" applyNumberFormat="1" applyFill="1" applyAlignment="1">
      <alignment horizontal="left" vertical="top" wrapText="1"/>
    </xf>
    <xf numFmtId="49" fontId="0" fillId="7" borderId="0" xfId="0" applyNumberFormat="1" applyFill="1" applyAlignment="1">
      <alignment horizontal="center" vertical="top" wrapText="1"/>
    </xf>
    <xf numFmtId="0" fontId="49" fillId="7" borderId="0" xfId="0" applyFont="1" applyFill="1" applyAlignment="1">
      <alignment vertical="top"/>
    </xf>
    <xf numFmtId="9" fontId="0" fillId="7" borderId="0" xfId="0" applyNumberFormat="1" applyFill="1" applyAlignment="1">
      <alignment horizontal="center" vertical="top"/>
    </xf>
    <xf numFmtId="0" fontId="0" fillId="7" borderId="0" xfId="0" applyFill="1" applyAlignment="1">
      <alignment vertical="top"/>
    </xf>
    <xf numFmtId="0" fontId="49" fillId="7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63" fillId="34" borderId="24" xfId="0" applyFont="1" applyFill="1" applyBorder="1" applyAlignment="1">
      <alignment vertical="top" wrapText="1"/>
    </xf>
    <xf numFmtId="0" fontId="62" fillId="34" borderId="38" xfId="0" applyFont="1" applyFill="1" applyBorder="1" applyAlignment="1">
      <alignment vertical="top" wrapText="1"/>
    </xf>
    <xf numFmtId="0" fontId="62" fillId="34" borderId="39" xfId="0" applyFont="1" applyFill="1" applyBorder="1" applyAlignment="1">
      <alignment vertical="top" wrapText="1"/>
    </xf>
    <xf numFmtId="0" fontId="62" fillId="34" borderId="24" xfId="0" applyFont="1" applyFill="1" applyBorder="1" applyAlignment="1">
      <alignment vertical="top" wrapText="1"/>
    </xf>
    <xf numFmtId="0" fontId="64" fillId="34" borderId="39" xfId="0" applyFont="1" applyFill="1" applyBorder="1" applyAlignment="1">
      <alignment horizontal="center" vertical="top" wrapText="1"/>
    </xf>
    <xf numFmtId="0" fontId="62" fillId="34" borderId="40" xfId="0" applyFont="1" applyFill="1" applyBorder="1" applyAlignment="1">
      <alignment vertical="top" wrapText="1"/>
    </xf>
    <xf numFmtId="0" fontId="63" fillId="33" borderId="24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0" fontId="62" fillId="33" borderId="22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0" fillId="0" borderId="20" xfId="0" applyNumberFormat="1" applyBorder="1" applyAlignment="1">
      <alignment horizontal="center" vertical="top"/>
    </xf>
    <xf numFmtId="0" fontId="68" fillId="41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41" borderId="0" xfId="0" applyFont="1" applyFill="1" applyAlignment="1">
      <alignment horizontal="righ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41" xfId="0" applyFont="1" applyBorder="1" applyAlignment="1">
      <alignment/>
    </xf>
    <xf numFmtId="0" fontId="69" fillId="0" borderId="0" xfId="0" applyFont="1" applyAlignment="1">
      <alignment horizontal="left"/>
    </xf>
    <xf numFmtId="0" fontId="0" fillId="0" borderId="0" xfId="0" applyAlignment="1">
      <alignment wrapText="1"/>
    </xf>
    <xf numFmtId="0" fontId="66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52" fillId="0" borderId="0" xfId="48" applyAlignment="1" applyProtection="1">
      <alignment/>
      <protection/>
    </xf>
    <xf numFmtId="0" fontId="0" fillId="0" borderId="0" xfId="0" applyAlignment="1">
      <alignment/>
    </xf>
    <xf numFmtId="0" fontId="77" fillId="0" borderId="0" xfId="0" applyFont="1" applyAlignment="1">
      <alignment horizontal="center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5" fillId="37" borderId="44" xfId="0" applyFont="1" applyFill="1" applyBorder="1" applyAlignment="1">
      <alignment horizontal="center" vertical="top" wrapText="1"/>
    </xf>
    <xf numFmtId="0" fontId="65" fillId="37" borderId="45" xfId="0" applyFont="1" applyFill="1" applyBorder="1" applyAlignment="1">
      <alignment horizontal="center" vertical="top" wrapText="1"/>
    </xf>
    <xf numFmtId="0" fontId="63" fillId="33" borderId="46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47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(2013-12-13)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25"/>
          <c:w val="0.8565"/>
          <c:h val="0.9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'E-Calculations'!$D$61:$D$81</c:f>
              <c:numCache>
                <c:ptCount val="21"/>
                <c:pt idx="0">
                  <c:v>0</c:v>
                </c:pt>
                <c:pt idx="1">
                  <c:v>41253</c:v>
                </c:pt>
                <c:pt idx="2">
                  <c:v>41253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41617</c:v>
                </c:pt>
                <c:pt idx="8">
                  <c:v>41297</c:v>
                </c:pt>
                <c:pt idx="10">
                  <c:v>41442</c:v>
                </c:pt>
                <c:pt idx="11">
                  <c:v>41442</c:v>
                </c:pt>
                <c:pt idx="13">
                  <c:v>41442</c:v>
                </c:pt>
                <c:pt idx="14">
                  <c:v>41491</c:v>
                </c:pt>
                <c:pt idx="16">
                  <c:v>41297</c:v>
                </c:pt>
                <c:pt idx="17">
                  <c:v>41297</c:v>
                </c:pt>
                <c:pt idx="18">
                  <c:v>41617</c:v>
                </c:pt>
                <c:pt idx="19">
                  <c:v>41617</c:v>
                </c:pt>
              </c:numCache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'E-Calculations'!$E$61:$E$81</c:f>
              <c:numCache>
                <c:ptCount val="21"/>
                <c:pt idx="0">
                  <c:v>0</c:v>
                </c:pt>
                <c:pt idx="1">
                  <c:v>44</c:v>
                </c:pt>
                <c:pt idx="2">
                  <c:v>44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119</c:v>
                </c:pt>
                <c:pt idx="8">
                  <c:v>320</c:v>
                </c:pt>
                <c:pt idx="10">
                  <c:v>245</c:v>
                </c:pt>
                <c:pt idx="11">
                  <c:v>357</c:v>
                </c:pt>
                <c:pt idx="13">
                  <c:v>245</c:v>
                </c:pt>
                <c:pt idx="14">
                  <c:v>245</c:v>
                </c:pt>
                <c:pt idx="16">
                  <c:v>264</c:v>
                </c:pt>
                <c:pt idx="17">
                  <c:v>502</c:v>
                </c:pt>
                <c:pt idx="18">
                  <c:v>182</c:v>
                </c:pt>
                <c:pt idx="19">
                  <c:v>182</c:v>
                </c:pt>
              </c:numCache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'E-Calculations'!$F$61:$F$81</c:f>
              <c:numCache>
                <c:ptCount val="21"/>
                <c:pt idx="0">
                  <c:v>0</c:v>
                </c:pt>
                <c:pt idx="1">
                  <c:v>82</c:v>
                </c:pt>
                <c:pt idx="2">
                  <c:v>82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'E-Calculations'!$G$61:$G$81</c:f>
              <c:numCache>
                <c:ptCount val="21"/>
                <c:pt idx="0">
                  <c:v>0</c:v>
                </c:pt>
                <c:pt idx="1">
                  <c:v>420</c:v>
                </c:pt>
                <c:pt idx="2">
                  <c:v>420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'E-Calculations'!$H$61:$H$81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'E-Calculations'!$I$61:$I$81</c:f>
              <c:numCache>
                <c:ptCount val="21"/>
                <c:pt idx="0">
                  <c:v>0</c:v>
                </c:pt>
                <c:pt idx="1">
                  <c:v>49</c:v>
                </c:pt>
                <c:pt idx="2">
                  <c:v>49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49</c:v>
                </c:pt>
                <c:pt idx="10">
                  <c:v>49</c:v>
                </c:pt>
                <c:pt idx="11">
                  <c:v>49</c:v>
                </c:pt>
                <c:pt idx="13">
                  <c:v>49</c:v>
                </c:pt>
                <c:pt idx="14">
                  <c:v>63</c:v>
                </c:pt>
                <c:pt idx="16">
                  <c:v>56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</c:numCache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'E-Calculations'!$J$61:$J$81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axId val="21594548"/>
        <c:axId val="60133205"/>
      </c:barChart>
      <c:catAx>
        <c:axId val="2159454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745"/>
          <c:y val="0.452"/>
          <c:w val="0.120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(2013-12-13)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1"/>
          <c:w val="0.759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'E-Calculations'!$K$61:$K$81</c:f>
              <c:numCache>
                <c:ptCount val="21"/>
                <c:pt idx="0">
                  <c:v>0</c:v>
                </c:pt>
                <c:pt idx="1">
                  <c:v>0.45</c:v>
                </c:pt>
                <c:pt idx="2">
                  <c:v>0.3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</c:v>
                </c:pt>
                <c:pt idx="10">
                  <c:v>0.33</c:v>
                </c:pt>
                <c:pt idx="11">
                  <c:v>0.2</c:v>
                </c:pt>
                <c:pt idx="13">
                  <c:v>0.65</c:v>
                </c:pt>
                <c:pt idx="14">
                  <c:v>0.25</c:v>
                </c:pt>
                <c:pt idx="16">
                  <c:v>0.95</c:v>
                </c:pt>
                <c:pt idx="17">
                  <c:v>0.45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'E-Calculations'!$L$61:$L$81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0.55</c:v>
                </c:pt>
                <c:pt idx="10">
                  <c:v>0.15</c:v>
                </c:pt>
                <c:pt idx="11">
                  <c:v>0.2</c:v>
                </c:pt>
                <c:pt idx="13">
                  <c:v>0.6</c:v>
                </c:pt>
                <c:pt idx="14">
                  <c:v>0.1</c:v>
                </c:pt>
                <c:pt idx="16">
                  <c:v>0.9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>
                <c:ptCount val="21"/>
                <c:pt idx="0">
                  <c:v>0</c:v>
                </c:pt>
                <c:pt idx="1">
                  <c:v>TR-0004(WG1)</c:v>
                </c:pt>
                <c:pt idx="2">
                  <c:v>TR-0005(WG1)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TR-0010(WG2)</c:v>
                </c:pt>
                <c:pt idx="8">
                  <c:v>TS-0001(WG2)</c:v>
                </c:pt>
                <c:pt idx="10">
                  <c:v>TR-0009(WG3)</c:v>
                </c:pt>
                <c:pt idx="11">
                  <c:v>TS-0004(WG3)</c:v>
                </c:pt>
                <c:pt idx="13">
                  <c:v>TR-0008(WG4)</c:v>
                </c:pt>
                <c:pt idx="14">
                  <c:v>TS-0003(WG4)</c:v>
                </c:pt>
                <c:pt idx="16">
                  <c:v>TR-0006(WG5)</c:v>
                </c:pt>
                <c:pt idx="17">
                  <c:v>TR-0007(WG5)</c:v>
                </c:pt>
                <c:pt idx="18">
                  <c:v>TS-0005(WG5)</c:v>
                </c:pt>
                <c:pt idx="19">
                  <c:v>TS-0006(WG5)</c:v>
                </c:pt>
              </c:strCache>
            </c:strRef>
          </c:cat>
          <c:val>
            <c:numRef>
              <c:f>'E-Calculations'!$M$61:$M$81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10">
                  <c:v>0.2</c:v>
                </c:pt>
                <c:pt idx="11">
                  <c:v>0.2</c:v>
                </c:pt>
                <c:pt idx="13">
                  <c:v>0.4</c:v>
                </c:pt>
                <c:pt idx="14">
                  <c:v>0</c:v>
                </c:pt>
                <c:pt idx="16">
                  <c:v>0.8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327934"/>
        <c:axId val="38951407"/>
      </c:barChart>
      <c:catAx>
        <c:axId val="4327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47275"/>
          <c:w val="0.216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oneM2M Work Programme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80725"/>
          <c:h val="0.8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'E-Calculations'!$D$60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'E-Calculations'!$D$61:$D$81</c:f>
              <c:numCache/>
            </c:numRef>
          </c:val>
        </c:ser>
        <c:ser>
          <c:idx val="1"/>
          <c:order val="1"/>
          <c:tx>
            <c:strRef>
              <c:f>'E-Calculations'!$E$60</c:f>
              <c:strCache>
                <c:ptCount val="1"/>
                <c:pt idx="0">
                  <c:v>Drafting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'E-Calculations'!$E$61:$E$81</c:f>
              <c:numCache/>
            </c:numRef>
          </c:val>
        </c:ser>
        <c:ser>
          <c:idx val="2"/>
          <c:order val="2"/>
          <c:tx>
            <c:strRef>
              <c:f>'E-Calculations'!$F$60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'E-Calculations'!$F$61:$F$81</c:f>
              <c:numCache/>
            </c:numRef>
          </c:val>
        </c:ser>
        <c:ser>
          <c:idx val="3"/>
          <c:order val="3"/>
          <c:tx>
            <c:strRef>
              <c:f>'E-Calculations'!$G$60</c:f>
              <c:strCache>
                <c:ptCount val="1"/>
                <c:pt idx="0">
                  <c:v>Change Control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'E-Calculations'!$G$61:$G$81</c:f>
              <c:numCache/>
            </c:numRef>
          </c:val>
        </c:ser>
        <c:ser>
          <c:idx val="4"/>
          <c:order val="4"/>
          <c:tx>
            <c:strRef>
              <c:f>'E-Calculations'!$H$60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'E-Calculations'!$H$61:$H$81</c:f>
              <c:numCache/>
            </c:numRef>
          </c:val>
        </c:ser>
        <c:ser>
          <c:idx val="5"/>
          <c:order val="5"/>
          <c:tx>
            <c:strRef>
              <c:f>'E-Calculations'!$I$60</c:f>
              <c:strCache>
                <c:ptCount val="1"/>
                <c:pt idx="0">
                  <c:v>Freeze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'E-Calculations'!$I$61:$I$81</c:f>
              <c:numCache/>
            </c:numRef>
          </c:val>
        </c:ser>
        <c:ser>
          <c:idx val="6"/>
          <c:order val="6"/>
          <c:tx>
            <c:strRef>
              <c:f>'E-Calculations'!$J$60</c:f>
              <c:strCache>
                <c:ptCount val="1"/>
                <c:pt idx="0">
                  <c:v>Delay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'E-Calculations'!$C$61:$C$81</c:f>
              <c:strCache/>
            </c:strRef>
          </c:cat>
          <c:val>
            <c:numRef>
              <c:f>'E-Calculations'!$J$61:$J$81</c:f>
              <c:numCache/>
            </c:numRef>
          </c:val>
        </c:ser>
        <c:overlap val="100"/>
        <c:axId val="15018344"/>
        <c:axId val="947369"/>
      </c:barChart>
      <c:catAx>
        <c:axId val="15018344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  <c:max val="42000"/>
          <c:min val="4116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8344"/>
        <c:crossesAt val="1"/>
        <c:crossBetween val="between"/>
        <c:dispUnits/>
        <c:majorUnit val="12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29"/>
          <c:y val="0.43475"/>
          <c:w val="0.16275"/>
          <c:h val="0.2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Level of Completeness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725"/>
          <c:w val="0.7307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'E-Calculations'!$K$60</c:f>
              <c:strCache>
                <c:ptCount val="1"/>
                <c:pt idx="0">
                  <c:v>Level of completeness (actual)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'E-Calculations'!$K$61:$K$81</c:f>
              <c:numCache/>
            </c:numRef>
          </c:val>
        </c:ser>
        <c:ser>
          <c:idx val="1"/>
          <c:order val="1"/>
          <c:tx>
            <c:strRef>
              <c:f>'E-Calculations'!$L$60</c:f>
              <c:strCache>
                <c:ptCount val="1"/>
                <c:pt idx="0">
                  <c:v>Level of completeness (TP#n-1)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'E-Calculations'!$L$61:$L$81</c:f>
              <c:numCache/>
            </c:numRef>
          </c:val>
        </c:ser>
        <c:ser>
          <c:idx val="2"/>
          <c:order val="2"/>
          <c:tx>
            <c:strRef>
              <c:f>'E-Calculations'!$M$60</c:f>
              <c:strCache>
                <c:ptCount val="1"/>
                <c:pt idx="0">
                  <c:v>Level of completeness (TP#n-2)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'E-Calculations'!$A$61:$A$81</c:f>
              <c:strCache/>
            </c:strRef>
          </c:cat>
          <c:val>
            <c:numRef>
              <c:f>'E-Calculations'!$M$61:$M$81</c:f>
              <c:numCache/>
            </c:numRef>
          </c:val>
        </c:ser>
        <c:axId val="8526322"/>
        <c:axId val="9628035"/>
      </c:barChart>
      <c:catAx>
        <c:axId val="8526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4615"/>
          <c:w val="0.24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0</xdr:row>
      <xdr:rowOff>0</xdr:rowOff>
    </xdr:from>
    <xdr:to>
      <xdr:col>1</xdr:col>
      <xdr:colOff>0</xdr:colOff>
      <xdr:row>12</xdr:row>
      <xdr:rowOff>171450</xdr:rowOff>
    </xdr:to>
    <xdr:pic>
      <xdr:nvPicPr>
        <xdr:cNvPr id="1" name="Picture 10" descr="Description: chili:Users:peter:Desktop:towards oneM2M Templates:forTempl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37433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0.4335</cdr:y>
    </cdr:from>
    <cdr:to>
      <cdr:x>0.5715</cdr:x>
      <cdr:y>0.4335</cdr:y>
    </cdr:to>
    <cdr:sp>
      <cdr:nvSpPr>
        <cdr:cNvPr id="1" name="Gerade Verbindung mit Pfeil 3"/>
        <cdr:cNvSpPr>
          <a:spLocks/>
        </cdr:cNvSpPr>
      </cdr:nvSpPr>
      <cdr:spPr>
        <a:xfrm>
          <a:off x="4019550" y="2228850"/>
          <a:ext cx="4953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10</xdr:col>
      <xdr:colOff>295275</xdr:colOff>
      <xdr:row>27</xdr:row>
      <xdr:rowOff>180975</xdr:rowOff>
    </xdr:to>
    <xdr:graphicFrame>
      <xdr:nvGraphicFramePr>
        <xdr:cNvPr id="1" name="Diagramm 6"/>
        <xdr:cNvGraphicFramePr/>
      </xdr:nvGraphicFramePr>
      <xdr:xfrm>
        <a:off x="19050" y="180975"/>
        <a:ext cx="78962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0</xdr:row>
      <xdr:rowOff>180975</xdr:rowOff>
    </xdr:from>
    <xdr:to>
      <xdr:col>20</xdr:col>
      <xdr:colOff>85725</xdr:colOff>
      <xdr:row>28</xdr:row>
      <xdr:rowOff>9525</xdr:rowOff>
    </xdr:to>
    <xdr:graphicFrame>
      <xdr:nvGraphicFramePr>
        <xdr:cNvPr id="2" name="Diagramm 8"/>
        <xdr:cNvGraphicFramePr/>
      </xdr:nvGraphicFramePr>
      <xdr:xfrm>
        <a:off x="8048625" y="180975"/>
        <a:ext cx="78676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0</xdr:row>
      <xdr:rowOff>85725</xdr:rowOff>
    </xdr:from>
    <xdr:to>
      <xdr:col>8</xdr:col>
      <xdr:colOff>323850</xdr:colOff>
      <xdr:row>30</xdr:row>
      <xdr:rowOff>161925</xdr:rowOff>
    </xdr:to>
    <xdr:grpSp>
      <xdr:nvGrpSpPr>
        <xdr:cNvPr id="3" name="Gruppieren 10"/>
        <xdr:cNvGrpSpPr>
          <a:grpSpLocks/>
        </xdr:cNvGrpSpPr>
      </xdr:nvGrpSpPr>
      <xdr:grpSpPr>
        <a:xfrm>
          <a:off x="5562600" y="85725"/>
          <a:ext cx="857250" cy="5791200"/>
          <a:chOff x="4188703" y="85725"/>
          <a:chExt cx="854882" cy="5783773"/>
        </a:xfrm>
        <a:solidFill>
          <a:srgbClr val="FFFFFF"/>
        </a:solidFill>
      </xdr:grpSpPr>
      <xdr:sp>
        <xdr:nvSpPr>
          <xdr:cNvPr id="4" name="Gerade Verbindung 4"/>
          <xdr:cNvSpPr>
            <a:spLocks/>
          </xdr:cNvSpPr>
        </xdr:nvSpPr>
        <xdr:spPr>
          <a:xfrm>
            <a:off x="4188703" y="85725"/>
            <a:ext cx="0" cy="5498922"/>
          </a:xfrm>
          <a:prstGeom prst="line">
            <a:avLst/>
          </a:prstGeom>
          <a:noFill/>
          <a:ln w="1270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feld 5"/>
          <xdr:cNvSpPr txBox="1">
            <a:spLocks noChangeArrowheads="1"/>
          </xdr:cNvSpPr>
        </xdr:nvSpPr>
        <xdr:spPr>
          <a:xfrm>
            <a:off x="4188703" y="5526809"/>
            <a:ext cx="854882" cy="342689"/>
          </a:xfrm>
          <a:prstGeom prst="rect">
            <a:avLst/>
          </a:prstGeom>
          <a:gradFill rotWithShape="1">
            <a:gsLst>
              <a:gs pos="0">
                <a:srgbClr val="A3C4FF"/>
              </a:gs>
              <a:gs pos="35001">
                <a:srgbClr val="BFD5FF"/>
              </a:gs>
              <a:gs pos="100000">
                <a:srgbClr val="E5EEFF"/>
              </a:gs>
            </a:gsLst>
            <a:lin ang="5400000" scaled="1"/>
          </a:gradFill>
          <a:ln w="127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Release 1
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TP#12</a:t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104775</xdr:rowOff>
    </xdr:from>
    <xdr:to>
      <xdr:col>4</xdr:col>
      <xdr:colOff>600075</xdr:colOff>
      <xdr:row>30</xdr:row>
      <xdr:rowOff>171450</xdr:rowOff>
    </xdr:to>
    <xdr:grpSp>
      <xdr:nvGrpSpPr>
        <xdr:cNvPr id="6" name="Gruppieren 9"/>
        <xdr:cNvGrpSpPr>
          <a:grpSpLocks/>
        </xdr:cNvGrpSpPr>
      </xdr:nvGrpSpPr>
      <xdr:grpSpPr>
        <a:xfrm>
          <a:off x="3095625" y="104775"/>
          <a:ext cx="552450" cy="5781675"/>
          <a:chOff x="2767308" y="100853"/>
          <a:chExt cx="547421" cy="5788666"/>
        </a:xfrm>
        <a:solidFill>
          <a:srgbClr val="FFFFFF"/>
        </a:solidFill>
      </xdr:grpSpPr>
      <xdr:sp>
        <xdr:nvSpPr>
          <xdr:cNvPr id="7" name="Gerade Verbindung 3"/>
          <xdr:cNvSpPr>
            <a:spLocks/>
          </xdr:cNvSpPr>
        </xdr:nvSpPr>
        <xdr:spPr>
          <a:xfrm>
            <a:off x="3314729" y="100853"/>
            <a:ext cx="0" cy="550212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feld 8"/>
          <xdr:cNvSpPr txBox="1">
            <a:spLocks noChangeArrowheads="1"/>
          </xdr:cNvSpPr>
        </xdr:nvSpPr>
        <xdr:spPr>
          <a:xfrm>
            <a:off x="2767308" y="5546541"/>
            <a:ext cx="547421" cy="342978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TP#7</a:t>
            </a:r>
          </a:p>
        </xdr:txBody>
      </xdr:sp>
    </xdr:grpSp>
    <xdr:clientData/>
  </xdr:twoCellAnchor>
  <xdr:twoCellAnchor>
    <xdr:from>
      <xdr:col>5</xdr:col>
      <xdr:colOff>676275</xdr:colOff>
      <xdr:row>12</xdr:row>
      <xdr:rowOff>114300</xdr:rowOff>
    </xdr:from>
    <xdr:to>
      <xdr:col>5</xdr:col>
      <xdr:colOff>714375</xdr:colOff>
      <xdr:row>13</xdr:row>
      <xdr:rowOff>161925</xdr:rowOff>
    </xdr:to>
    <xdr:sp>
      <xdr:nvSpPr>
        <xdr:cNvPr id="9" name="Gerade Verbindung mit Pfeil 10"/>
        <xdr:cNvSpPr>
          <a:spLocks/>
        </xdr:cNvSpPr>
      </xdr:nvSpPr>
      <xdr:spPr>
        <a:xfrm flipV="1">
          <a:off x="4486275" y="2400300"/>
          <a:ext cx="38100" cy="2381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266700</xdr:rowOff>
    </xdr:from>
    <xdr:to>
      <xdr:col>4</xdr:col>
      <xdr:colOff>476250</xdr:colOff>
      <xdr:row>13</xdr:row>
      <xdr:rowOff>247650</xdr:rowOff>
    </xdr:to>
    <xdr:sp>
      <xdr:nvSpPr>
        <xdr:cNvPr id="1" name="Gerade Verbindung mit Pfeil 2"/>
        <xdr:cNvSpPr>
          <a:spLocks/>
        </xdr:cNvSpPr>
      </xdr:nvSpPr>
      <xdr:spPr>
        <a:xfrm flipH="1" flipV="1">
          <a:off x="7058025" y="2962275"/>
          <a:ext cx="67627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83</xdr:row>
      <xdr:rowOff>0</xdr:rowOff>
    </xdr:from>
    <xdr:to>
      <xdr:col>4</xdr:col>
      <xdr:colOff>990600</xdr:colOff>
      <xdr:row>103</xdr:row>
      <xdr:rowOff>0</xdr:rowOff>
    </xdr:to>
    <xdr:graphicFrame>
      <xdr:nvGraphicFramePr>
        <xdr:cNvPr id="1" name="Diagramm 3"/>
        <xdr:cNvGraphicFramePr/>
      </xdr:nvGraphicFramePr>
      <xdr:xfrm>
        <a:off x="390525" y="19812000"/>
        <a:ext cx="5876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11</xdr:col>
      <xdr:colOff>1943100</xdr:colOff>
      <xdr:row>102</xdr:row>
      <xdr:rowOff>180975</xdr:rowOff>
    </xdr:to>
    <xdr:graphicFrame>
      <xdr:nvGraphicFramePr>
        <xdr:cNvPr id="2" name="Diagramm 8"/>
        <xdr:cNvGraphicFramePr/>
      </xdr:nvGraphicFramePr>
      <xdr:xfrm>
        <a:off x="6981825" y="19812000"/>
        <a:ext cx="7067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-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2"/>
  <sheetViews>
    <sheetView tabSelected="1" view="pageLayout" zoomScale="85" zoomScaleNormal="85" zoomScalePageLayoutView="85" workbookViewId="0" topLeftCell="A1">
      <selection activeCell="A14" sqref="A14"/>
    </sheetView>
  </sheetViews>
  <sheetFormatPr defaultColWidth="11.421875" defaultRowHeight="15"/>
  <cols>
    <col min="1" max="1" width="89.00390625" style="0" customWidth="1"/>
    <col min="2" max="16384" width="0" style="0" hidden="1" customWidth="1"/>
  </cols>
  <sheetData>
    <row r="1" ht="15">
      <c r="A1" s="121"/>
    </row>
    <row r="2" ht="15">
      <c r="A2" s="121"/>
    </row>
    <row r="3" ht="15">
      <c r="A3" s="121"/>
    </row>
    <row r="4" ht="15">
      <c r="A4" s="121"/>
    </row>
    <row r="5" ht="15">
      <c r="A5" s="121"/>
    </row>
    <row r="6" ht="15">
      <c r="A6" s="121"/>
    </row>
    <row r="7" ht="15">
      <c r="A7" s="121"/>
    </row>
    <row r="8" ht="15">
      <c r="A8" s="121"/>
    </row>
    <row r="9" ht="15">
      <c r="A9" s="121"/>
    </row>
    <row r="10" ht="15">
      <c r="A10" s="121"/>
    </row>
    <row r="11" ht="15">
      <c r="A11" s="121"/>
    </row>
    <row r="12" ht="15">
      <c r="A12" s="121"/>
    </row>
    <row r="13" ht="15">
      <c r="A13" s="121"/>
    </row>
    <row r="14" ht="15">
      <c r="A14" s="121"/>
    </row>
    <row r="15" ht="15">
      <c r="A15" s="121"/>
    </row>
    <row r="16" ht="15">
      <c r="A16" s="121"/>
    </row>
    <row r="17" ht="15">
      <c r="A17" s="121"/>
    </row>
    <row r="19" ht="30.75">
      <c r="A19" s="151" t="s">
        <v>112</v>
      </c>
    </row>
    <row r="20" ht="15.75">
      <c r="A20" s="122"/>
    </row>
    <row r="21" ht="30">
      <c r="A21" s="152" t="s">
        <v>189</v>
      </c>
    </row>
    <row r="22" ht="30">
      <c r="A22" s="152" t="s">
        <v>113</v>
      </c>
    </row>
    <row r="23" ht="25.5">
      <c r="A23" s="153"/>
    </row>
    <row r="24" ht="26.25">
      <c r="A24" s="154" t="s">
        <v>190</v>
      </c>
    </row>
    <row r="25" ht="15.75">
      <c r="A25" s="122"/>
    </row>
    <row r="26" ht="15.75">
      <c r="A26" s="122"/>
    </row>
    <row r="27" ht="15.75">
      <c r="A27" s="122"/>
    </row>
    <row r="28" ht="15.75">
      <c r="A28" s="122"/>
    </row>
    <row r="29" ht="15.75">
      <c r="A29" s="122"/>
    </row>
    <row r="30" ht="15.75">
      <c r="A30" s="122"/>
    </row>
    <row r="31" ht="15.75">
      <c r="A31" s="122"/>
    </row>
    <row r="32" ht="15.75">
      <c r="A32" s="122"/>
    </row>
    <row r="33" ht="15.75">
      <c r="A33" s="122"/>
    </row>
    <row r="34" ht="15.75">
      <c r="A34" s="122"/>
    </row>
    <row r="35" ht="15.75">
      <c r="A35" s="122"/>
    </row>
    <row r="36" ht="15.75">
      <c r="A36" s="122"/>
    </row>
    <row r="37" ht="15.75">
      <c r="A37" s="122"/>
    </row>
    <row r="38" ht="15.75">
      <c r="A38" s="122"/>
    </row>
    <row r="39" ht="23.25">
      <c r="A39" s="148" t="s">
        <v>108</v>
      </c>
    </row>
    <row r="40" ht="15">
      <c r="A40" s="149" t="s">
        <v>109</v>
      </c>
    </row>
    <row r="41" ht="15">
      <c r="A41" s="149" t="s">
        <v>110</v>
      </c>
    </row>
    <row r="42" ht="15">
      <c r="A42" s="149" t="s">
        <v>150</v>
      </c>
    </row>
    <row r="43" ht="15">
      <c r="A43" s="150"/>
    </row>
    <row r="44" ht="15">
      <c r="A44" s="155" t="s">
        <v>151</v>
      </c>
    </row>
    <row r="45" ht="15.75" thickBot="1"/>
    <row r="46" ht="23.25">
      <c r="A46" s="156" t="s">
        <v>111</v>
      </c>
    </row>
    <row r="48" ht="15">
      <c r="A48" s="150" t="s">
        <v>152</v>
      </c>
    </row>
    <row r="49" ht="15">
      <c r="A49" s="150" t="s">
        <v>155</v>
      </c>
    </row>
    <row r="50" ht="15">
      <c r="A50" s="121" t="s">
        <v>154</v>
      </c>
    </row>
    <row r="51" ht="15">
      <c r="A51" s="121" t="s">
        <v>156</v>
      </c>
    </row>
    <row r="52" ht="15">
      <c r="A52" s="150" t="s">
        <v>157</v>
      </c>
    </row>
    <row r="53" ht="15">
      <c r="A53" s="121" t="s">
        <v>158</v>
      </c>
    </row>
    <row r="54" ht="15">
      <c r="A54" s="121" t="s">
        <v>159</v>
      </c>
    </row>
    <row r="55" ht="15">
      <c r="A55" s="121" t="s">
        <v>160</v>
      </c>
    </row>
    <row r="56" ht="15">
      <c r="A56" s="121" t="s">
        <v>161</v>
      </c>
    </row>
    <row r="57" ht="15">
      <c r="A57" s="150" t="s">
        <v>162</v>
      </c>
    </row>
    <row r="58" ht="15">
      <c r="A58" s="150" t="s">
        <v>163</v>
      </c>
    </row>
    <row r="59" ht="15">
      <c r="A59" s="150"/>
    </row>
    <row r="60" ht="15">
      <c r="A60" s="150" t="s">
        <v>153</v>
      </c>
    </row>
    <row r="61" ht="15">
      <c r="A61" s="150" t="s">
        <v>164</v>
      </c>
    </row>
    <row r="62" ht="15">
      <c r="A62" s="150" t="s">
        <v>165</v>
      </c>
    </row>
    <row r="63" ht="15">
      <c r="A63" s="150" t="s">
        <v>167</v>
      </c>
    </row>
    <row r="64" ht="15">
      <c r="A64" s="150" t="s">
        <v>166</v>
      </c>
    </row>
    <row r="65" ht="15">
      <c r="A65" s="150"/>
    </row>
    <row r="66" ht="15">
      <c r="A66" s="157" t="s">
        <v>168</v>
      </c>
    </row>
    <row r="94" ht="15.75" thickBot="1">
      <c r="A94" s="158"/>
    </row>
    <row r="95" ht="23.25">
      <c r="A95" s="156" t="s">
        <v>115</v>
      </c>
    </row>
    <row r="96" ht="15">
      <c r="A96" s="158" t="s">
        <v>176</v>
      </c>
    </row>
    <row r="97" ht="15">
      <c r="A97" s="158"/>
    </row>
    <row r="98" ht="15">
      <c r="A98" s="158"/>
    </row>
    <row r="99" ht="15">
      <c r="A99" s="158"/>
    </row>
    <row r="100" ht="15.75" thickBot="1">
      <c r="A100" s="158"/>
    </row>
    <row r="101" ht="23.25">
      <c r="A101" s="156" t="s">
        <v>116</v>
      </c>
    </row>
    <row r="102" ht="39">
      <c r="A102" s="159" t="s">
        <v>169</v>
      </c>
    </row>
    <row r="103" ht="20.25">
      <c r="A103" s="160" t="s">
        <v>117</v>
      </c>
    </row>
    <row r="104" ht="26.25">
      <c r="A104" s="159" t="s">
        <v>175</v>
      </c>
    </row>
    <row r="105" ht="15">
      <c r="A105" s="158"/>
    </row>
    <row r="106" ht="20.25">
      <c r="A106" s="160" t="s">
        <v>171</v>
      </c>
    </row>
    <row r="107" ht="26.25">
      <c r="A107" s="159" t="s">
        <v>173</v>
      </c>
    </row>
    <row r="108" spans="1:2" ht="26.25">
      <c r="A108" s="159" t="s">
        <v>174</v>
      </c>
      <c r="B108" s="161"/>
    </row>
    <row r="109" ht="20.25">
      <c r="A109" s="160"/>
    </row>
    <row r="110" ht="20.25">
      <c r="A110" s="160"/>
    </row>
    <row r="111" ht="15.75" thickBot="1">
      <c r="A111" s="158"/>
    </row>
    <row r="112" ht="23.25">
      <c r="A112" s="156" t="s">
        <v>170</v>
      </c>
    </row>
    <row r="113" ht="20.25">
      <c r="A113" s="160" t="s">
        <v>114</v>
      </c>
    </row>
    <row r="114" ht="15.75" customHeight="1">
      <c r="A114" s="159" t="s">
        <v>172</v>
      </c>
    </row>
    <row r="115" ht="15">
      <c r="A115" s="159" t="s">
        <v>178</v>
      </c>
    </row>
    <row r="116" ht="15">
      <c r="A116" s="158"/>
    </row>
    <row r="117" ht="15">
      <c r="A117" s="158"/>
    </row>
    <row r="118" ht="20.25">
      <c r="A118" s="160" t="s">
        <v>180</v>
      </c>
    </row>
    <row r="119" ht="15">
      <c r="A119" s="159" t="s">
        <v>182</v>
      </c>
    </row>
    <row r="120" ht="15">
      <c r="A120" s="158"/>
    </row>
    <row r="121" ht="15">
      <c r="A121" s="158"/>
    </row>
    <row r="122" ht="15">
      <c r="A122" s="158"/>
    </row>
    <row r="123" ht="15">
      <c r="A123" s="158"/>
    </row>
    <row r="124" ht="20.25">
      <c r="A124" s="160" t="s">
        <v>179</v>
      </c>
    </row>
    <row r="125" ht="15">
      <c r="A125" s="159" t="s">
        <v>183</v>
      </c>
    </row>
    <row r="126" ht="15">
      <c r="A126" s="159" t="s">
        <v>184</v>
      </c>
    </row>
    <row r="127" ht="15">
      <c r="A127" s="158"/>
    </row>
    <row r="128" ht="20.25">
      <c r="A128" s="160" t="s">
        <v>181</v>
      </c>
    </row>
    <row r="129" ht="15">
      <c r="A129" s="159" t="s">
        <v>183</v>
      </c>
    </row>
    <row r="130" ht="15">
      <c r="A130" s="159" t="s">
        <v>185</v>
      </c>
    </row>
    <row r="131" ht="15.75" thickBot="1">
      <c r="A131" s="158"/>
    </row>
    <row r="132" ht="23.25">
      <c r="A132" s="156" t="s">
        <v>187</v>
      </c>
    </row>
    <row r="133" ht="26.25">
      <c r="A133" s="159" t="s">
        <v>188</v>
      </c>
    </row>
    <row r="134" ht="15">
      <c r="A134" s="158"/>
    </row>
    <row r="135" ht="15">
      <c r="A135" s="158"/>
    </row>
    <row r="136" ht="15.75" thickBot="1">
      <c r="A136" s="158"/>
    </row>
    <row r="137" ht="23.25">
      <c r="A137" s="156" t="s">
        <v>186</v>
      </c>
    </row>
    <row r="138" ht="15">
      <c r="A138" s="158"/>
    </row>
    <row r="139" ht="15">
      <c r="A139" s="158"/>
    </row>
    <row r="140" ht="15">
      <c r="A140" s="158"/>
    </row>
    <row r="141" ht="15">
      <c r="A141" s="158"/>
    </row>
    <row r="142" ht="15">
      <c r="A142" s="158"/>
    </row>
    <row r="143" ht="15">
      <c r="A143" s="158"/>
    </row>
    <row r="144" ht="15">
      <c r="A144" s="158"/>
    </row>
    <row r="145" ht="15">
      <c r="A145" s="158"/>
    </row>
    <row r="146" ht="15">
      <c r="A146" s="158"/>
    </row>
    <row r="147" ht="15">
      <c r="A147" s="158"/>
    </row>
    <row r="148" ht="15">
      <c r="A148" s="158"/>
    </row>
    <row r="149" ht="15">
      <c r="A149" s="158"/>
    </row>
    <row r="150" ht="15">
      <c r="A150" s="158"/>
    </row>
    <row r="151" ht="15">
      <c r="A151" s="158"/>
    </row>
    <row r="152" ht="15">
      <c r="A152" s="158"/>
    </row>
    <row r="153" ht="15">
      <c r="A153" s="158"/>
    </row>
    <row r="154" ht="15">
      <c r="A154" s="158"/>
    </row>
    <row r="155" ht="15">
      <c r="A155" s="158"/>
    </row>
    <row r="156" ht="15">
      <c r="A156" s="158"/>
    </row>
    <row r="157" ht="15">
      <c r="A157" s="158"/>
    </row>
    <row r="158" ht="15">
      <c r="A158" s="158"/>
    </row>
    <row r="159" ht="15">
      <c r="A159" s="158"/>
    </row>
    <row r="160" ht="15">
      <c r="A160" s="158"/>
    </row>
    <row r="161" ht="15">
      <c r="A161" s="158"/>
    </row>
    <row r="162" ht="15">
      <c r="A162" s="158"/>
    </row>
    <row r="163" ht="15">
      <c r="A163" s="158"/>
    </row>
    <row r="164" ht="15">
      <c r="A164" s="158"/>
    </row>
    <row r="165" ht="15">
      <c r="A165" s="158"/>
    </row>
    <row r="166" ht="15">
      <c r="A166" s="158"/>
    </row>
    <row r="167" ht="15">
      <c r="A167" s="158"/>
    </row>
    <row r="168" ht="15">
      <c r="A168" s="158"/>
    </row>
    <row r="169" ht="15">
      <c r="A169" s="158"/>
    </row>
    <row r="170" ht="15">
      <c r="A170" s="158"/>
    </row>
    <row r="171" ht="15">
      <c r="A171" s="158"/>
    </row>
    <row r="172" ht="15">
      <c r="A172" s="158"/>
    </row>
    <row r="173" ht="15">
      <c r="A173" s="158"/>
    </row>
    <row r="174" ht="15">
      <c r="A174" s="158"/>
    </row>
    <row r="175" ht="15">
      <c r="A175" s="158"/>
    </row>
    <row r="176" ht="15">
      <c r="A176" s="158"/>
    </row>
    <row r="177" ht="15">
      <c r="A177" s="158"/>
    </row>
    <row r="178" ht="15">
      <c r="A178" s="158"/>
    </row>
    <row r="179" ht="15">
      <c r="A179" s="158"/>
    </row>
    <row r="180" ht="15">
      <c r="A180" s="158"/>
    </row>
    <row r="181" ht="15">
      <c r="A181" s="158"/>
    </row>
    <row r="182" ht="15">
      <c r="A182" s="162"/>
    </row>
    <row r="183" ht="15">
      <c r="A183" s="158"/>
    </row>
    <row r="184" ht="15">
      <c r="A184" s="158"/>
    </row>
    <row r="185" ht="15">
      <c r="A185" s="158"/>
    </row>
    <row r="186" ht="15">
      <c r="A186" s="158"/>
    </row>
    <row r="187" ht="15">
      <c r="A187" s="158"/>
    </row>
    <row r="188" ht="15">
      <c r="A188" s="158"/>
    </row>
    <row r="189" ht="15">
      <c r="A189" s="158"/>
    </row>
    <row r="190" ht="15">
      <c r="A190" s="158"/>
    </row>
    <row r="191" ht="15">
      <c r="A191" s="158"/>
    </row>
    <row r="192" ht="15">
      <c r="A192" s="158"/>
    </row>
    <row r="193" ht="15">
      <c r="A193" s="158"/>
    </row>
    <row r="194" ht="15">
      <c r="A194" s="158"/>
    </row>
    <row r="195" ht="15">
      <c r="A195" s="158"/>
    </row>
    <row r="196" ht="15">
      <c r="A196" s="158"/>
    </row>
    <row r="197" ht="15">
      <c r="A197" s="158"/>
    </row>
    <row r="198" ht="15">
      <c r="A198" s="158"/>
    </row>
    <row r="199" ht="15">
      <c r="A199" s="158"/>
    </row>
    <row r="200" ht="15">
      <c r="A200" s="158"/>
    </row>
    <row r="201" ht="15">
      <c r="A201" s="158"/>
    </row>
    <row r="202" ht="15">
      <c r="A202" s="158"/>
    </row>
    <row r="203" ht="15">
      <c r="A203" s="158"/>
    </row>
    <row r="204" ht="15">
      <c r="A204" s="158"/>
    </row>
    <row r="205" ht="15">
      <c r="A205" s="158"/>
    </row>
    <row r="206" ht="15">
      <c r="A206" s="158"/>
    </row>
    <row r="207" ht="15">
      <c r="A207" s="158"/>
    </row>
    <row r="208" ht="15">
      <c r="A208" s="158"/>
    </row>
    <row r="209" ht="15">
      <c r="A209" s="158"/>
    </row>
    <row r="210" ht="15">
      <c r="A210" s="158"/>
    </row>
    <row r="211" ht="15">
      <c r="A211" s="158"/>
    </row>
    <row r="212" ht="15">
      <c r="A212" s="158"/>
    </row>
    <row r="213" ht="15">
      <c r="A213" s="158"/>
    </row>
    <row r="214" ht="15">
      <c r="A214" s="158"/>
    </row>
    <row r="215" ht="15">
      <c r="A215" s="158"/>
    </row>
    <row r="216" ht="15">
      <c r="A216" s="158"/>
    </row>
    <row r="217" ht="15">
      <c r="A217" s="158"/>
    </row>
    <row r="218" ht="15">
      <c r="A218" s="158"/>
    </row>
    <row r="219" ht="15">
      <c r="A219" s="158"/>
    </row>
    <row r="220" ht="15">
      <c r="A220" s="158"/>
    </row>
    <row r="221" ht="15">
      <c r="A221" s="158"/>
    </row>
    <row r="222" ht="15">
      <c r="A222" s="158"/>
    </row>
    <row r="223" ht="15">
      <c r="A223" s="158"/>
    </row>
    <row r="224" ht="15">
      <c r="A224" s="158"/>
    </row>
    <row r="225" ht="15">
      <c r="A225" s="158"/>
    </row>
    <row r="226" ht="15">
      <c r="A226" s="158"/>
    </row>
    <row r="227" ht="15">
      <c r="A227" s="158"/>
    </row>
    <row r="228" ht="15">
      <c r="A228" s="158"/>
    </row>
    <row r="229" ht="15">
      <c r="A229" s="158"/>
    </row>
    <row r="230" ht="15">
      <c r="A230" s="158"/>
    </row>
    <row r="231" ht="15">
      <c r="A231" s="158"/>
    </row>
    <row r="232" ht="15">
      <c r="A232" s="158"/>
    </row>
    <row r="233" ht="15">
      <c r="A233" s="158"/>
    </row>
    <row r="234" ht="15">
      <c r="A234" s="158"/>
    </row>
    <row r="235" ht="15">
      <c r="A235" s="158"/>
    </row>
    <row r="236" ht="15">
      <c r="A236" s="158"/>
    </row>
    <row r="237" ht="15">
      <c r="A237" s="158"/>
    </row>
    <row r="238" ht="15">
      <c r="A238" s="158"/>
    </row>
    <row r="239" ht="15">
      <c r="A239" s="158"/>
    </row>
    <row r="240" ht="15">
      <c r="A240" s="158"/>
    </row>
    <row r="241" ht="15">
      <c r="A241" s="158"/>
    </row>
    <row r="242" ht="15">
      <c r="A242" s="158"/>
    </row>
    <row r="243" ht="15">
      <c r="A243" s="158"/>
    </row>
    <row r="244" ht="15">
      <c r="A244" s="158"/>
    </row>
    <row r="245" ht="15">
      <c r="A245" s="158"/>
    </row>
    <row r="246" ht="15">
      <c r="A246" s="158"/>
    </row>
    <row r="247" ht="15">
      <c r="A247" s="158"/>
    </row>
    <row r="248" ht="15">
      <c r="A248" s="158"/>
    </row>
    <row r="249" ht="15">
      <c r="A249" s="158"/>
    </row>
    <row r="250" ht="15">
      <c r="A250" s="158"/>
    </row>
    <row r="251" ht="15">
      <c r="A251" s="158"/>
    </row>
    <row r="252" ht="15">
      <c r="A252" s="158"/>
    </row>
    <row r="253" ht="15">
      <c r="A253" s="158"/>
    </row>
    <row r="254" ht="15">
      <c r="A254" s="158"/>
    </row>
    <row r="255" ht="15">
      <c r="A255" s="158"/>
    </row>
    <row r="256" ht="15">
      <c r="A256" s="158"/>
    </row>
    <row r="257" ht="15">
      <c r="A257" s="158"/>
    </row>
    <row r="258" ht="15">
      <c r="A258" s="158"/>
    </row>
    <row r="259" ht="15">
      <c r="A259" s="158"/>
    </row>
    <row r="260" ht="15">
      <c r="A260" s="158"/>
    </row>
    <row r="261" ht="15">
      <c r="A261" s="158"/>
    </row>
    <row r="262" ht="15">
      <c r="A262" s="158"/>
    </row>
    <row r="263" ht="15">
      <c r="A263" s="158"/>
    </row>
    <row r="264" ht="15">
      <c r="A264" s="158"/>
    </row>
    <row r="265" ht="15">
      <c r="A265" s="158"/>
    </row>
    <row r="266" ht="15">
      <c r="A266" s="158"/>
    </row>
    <row r="267" ht="15">
      <c r="A267" s="158"/>
    </row>
    <row r="268" ht="15">
      <c r="A268" s="158"/>
    </row>
    <row r="269" ht="15">
      <c r="A269" s="158"/>
    </row>
    <row r="270" ht="15">
      <c r="A270" s="158"/>
    </row>
    <row r="271" ht="15">
      <c r="A271" s="158"/>
    </row>
    <row r="272" ht="15">
      <c r="A272" s="158"/>
    </row>
    <row r="273" ht="15">
      <c r="A273" s="158"/>
    </row>
    <row r="274" ht="15">
      <c r="A274" s="158"/>
    </row>
    <row r="275" ht="15">
      <c r="A275" s="158"/>
    </row>
    <row r="276" ht="15">
      <c r="A276" s="158"/>
    </row>
    <row r="277" ht="15">
      <c r="A277" s="158"/>
    </row>
    <row r="278" ht="15">
      <c r="A278" s="158"/>
    </row>
    <row r="279" ht="15">
      <c r="A279" s="158"/>
    </row>
    <row r="280" ht="15">
      <c r="A280" s="158"/>
    </row>
    <row r="281" ht="15">
      <c r="A281" s="158"/>
    </row>
    <row r="282" ht="15">
      <c r="A282" s="158"/>
    </row>
    <row r="283" ht="15">
      <c r="A283" s="158"/>
    </row>
    <row r="284" ht="15">
      <c r="A284" s="158"/>
    </row>
    <row r="285" ht="15">
      <c r="A285" s="158"/>
    </row>
    <row r="286" ht="15">
      <c r="A286" s="158"/>
    </row>
    <row r="287" ht="15">
      <c r="A287" s="158"/>
    </row>
    <row r="288" ht="15">
      <c r="A288" s="158"/>
    </row>
    <row r="289" ht="15">
      <c r="A289" s="158"/>
    </row>
    <row r="290" ht="15">
      <c r="A290" s="158"/>
    </row>
    <row r="291" ht="15">
      <c r="A291" s="158"/>
    </row>
    <row r="292" ht="15">
      <c r="A292" s="15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 differentFirst="1"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11.421875" style="42" customWidth="1"/>
    <col min="2" max="2" width="10.421875" style="42" bestFit="1" customWidth="1"/>
    <col min="3" max="3" width="111.57421875" style="0" customWidth="1"/>
  </cols>
  <sheetData>
    <row r="1" spans="1:3" ht="18.75">
      <c r="A1" s="163" t="s">
        <v>93</v>
      </c>
      <c r="B1" s="163"/>
      <c r="C1" s="163"/>
    </row>
    <row r="2" ht="15.75" thickBot="1"/>
    <row r="3" spans="1:3" ht="15.75" thickTop="1">
      <c r="A3" s="115" t="s">
        <v>92</v>
      </c>
      <c r="B3" s="110">
        <v>41491</v>
      </c>
      <c r="C3" s="112" t="s">
        <v>103</v>
      </c>
    </row>
    <row r="4" spans="1:3" ht="15">
      <c r="A4" s="116" t="s">
        <v>105</v>
      </c>
      <c r="B4" s="71">
        <v>41494</v>
      </c>
      <c r="C4" s="113" t="s">
        <v>104</v>
      </c>
    </row>
    <row r="5" spans="1:3" ht="15">
      <c r="A5" s="116" t="s">
        <v>106</v>
      </c>
      <c r="B5" s="71">
        <v>41565</v>
      </c>
      <c r="C5" s="113" t="s">
        <v>107</v>
      </c>
    </row>
    <row r="6" spans="1:3" ht="75">
      <c r="A6" s="116" t="s">
        <v>148</v>
      </c>
      <c r="B6" s="71">
        <v>41620</v>
      </c>
      <c r="C6" s="113" t="s">
        <v>177</v>
      </c>
    </row>
    <row r="7" spans="1:3" ht="15">
      <c r="A7" s="116"/>
      <c r="B7" s="71"/>
      <c r="C7" s="113"/>
    </row>
    <row r="8" spans="1:3" ht="15">
      <c r="A8" s="116"/>
      <c r="B8" s="71"/>
      <c r="C8" s="113"/>
    </row>
    <row r="9" spans="1:3" ht="15">
      <c r="A9" s="116"/>
      <c r="B9" s="71"/>
      <c r="C9" s="113"/>
    </row>
    <row r="10" spans="1:3" ht="15">
      <c r="A10" s="116"/>
      <c r="B10" s="71"/>
      <c r="C10" s="113"/>
    </row>
    <row r="11" spans="1:3" ht="15">
      <c r="A11" s="116"/>
      <c r="B11" s="71"/>
      <c r="C11" s="113"/>
    </row>
    <row r="12" spans="1:3" ht="15">
      <c r="A12" s="116"/>
      <c r="B12" s="71"/>
      <c r="C12" s="113"/>
    </row>
    <row r="13" spans="1:3" ht="15">
      <c r="A13" s="116"/>
      <c r="B13" s="71"/>
      <c r="C13" s="113"/>
    </row>
    <row r="14" spans="1:3" ht="15">
      <c r="A14" s="116"/>
      <c r="B14" s="71"/>
      <c r="C14" s="113"/>
    </row>
    <row r="15" spans="1:3" ht="15">
      <c r="A15" s="116"/>
      <c r="B15" s="71"/>
      <c r="C15" s="113"/>
    </row>
    <row r="16" spans="1:3" ht="15">
      <c r="A16" s="116"/>
      <c r="B16" s="71"/>
      <c r="C16" s="113"/>
    </row>
    <row r="17" spans="1:3" ht="15">
      <c r="A17" s="116"/>
      <c r="B17" s="71"/>
      <c r="C17" s="113"/>
    </row>
    <row r="18" spans="1:3" ht="15">
      <c r="A18" s="116"/>
      <c r="B18" s="71"/>
      <c r="C18" s="113"/>
    </row>
    <row r="19" spans="1:3" ht="15">
      <c r="A19" s="116"/>
      <c r="B19" s="71"/>
      <c r="C19" s="113"/>
    </row>
    <row r="20" spans="1:3" ht="15">
      <c r="A20" s="116"/>
      <c r="B20" s="71"/>
      <c r="C20" s="113"/>
    </row>
    <row r="21" spans="1:3" ht="15">
      <c r="A21" s="116"/>
      <c r="B21" s="71"/>
      <c r="C21" s="113"/>
    </row>
    <row r="22" spans="1:3" ht="15">
      <c r="A22" s="116"/>
      <c r="B22" s="71"/>
      <c r="C22" s="113"/>
    </row>
    <row r="23" spans="1:3" ht="15.75" thickBot="1">
      <c r="A23" s="117"/>
      <c r="B23" s="111"/>
      <c r="C23" s="114"/>
    </row>
    <row r="24" ht="15.75" thickTop="1"/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71"/>
  <sheetViews>
    <sheetView zoomScale="70" zoomScaleNormal="70" zoomScalePageLayoutView="0" workbookViewId="0" topLeftCell="A1">
      <pane xSplit="5" ySplit="5" topLeftCell="F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5" sqref="I25"/>
    </sheetView>
  </sheetViews>
  <sheetFormatPr defaultColWidth="11.421875" defaultRowHeight="15"/>
  <cols>
    <col min="1" max="1" width="11.28125" style="0" customWidth="1"/>
    <col min="2" max="2" width="12.421875" style="0" bestFit="1" customWidth="1"/>
    <col min="3" max="3" width="5.57421875" style="0" customWidth="1"/>
    <col min="4" max="4" width="14.00390625" style="0" customWidth="1"/>
    <col min="5" max="5" width="55.7109375" style="0" customWidth="1"/>
    <col min="6" max="6" width="30.421875" style="0" customWidth="1"/>
    <col min="7" max="7" width="12.8515625" style="0" bestFit="1" customWidth="1"/>
    <col min="8" max="9" width="12.421875" style="0" bestFit="1" customWidth="1"/>
    <col min="10" max="10" width="14.28125" style="0" bestFit="1" customWidth="1"/>
    <col min="11" max="14" width="14.28125" style="0" customWidth="1"/>
    <col min="16" max="16" width="12.421875" style="0" bestFit="1" customWidth="1"/>
  </cols>
  <sheetData>
    <row r="1" spans="1:14" ht="15.75" thickBot="1">
      <c r="A1" s="1"/>
      <c r="B1" s="1"/>
      <c r="C1" s="1"/>
      <c r="D1" s="1"/>
      <c r="E1" s="108" t="str">
        <f>'D-Entry Form'!B1</f>
        <v>one M2M Work Programme Status: </v>
      </c>
      <c r="F1" s="109" t="str">
        <f>'D-Entry Form'!C1</f>
        <v>2013-12-13 (closing of TP8)</v>
      </c>
      <c r="G1" s="1"/>
      <c r="H1" s="1"/>
      <c r="I1" s="1"/>
      <c r="J1" s="1"/>
      <c r="K1" s="1"/>
      <c r="L1" s="1"/>
      <c r="M1" s="1"/>
      <c r="N1" s="1"/>
    </row>
    <row r="2" spans="1:14" ht="39" customHeight="1" thickTop="1">
      <c r="A2" s="2" t="s">
        <v>0</v>
      </c>
      <c r="B2" s="2" t="s">
        <v>48</v>
      </c>
      <c r="C2" s="2" t="s">
        <v>47</v>
      </c>
      <c r="D2" s="123" t="s">
        <v>127</v>
      </c>
      <c r="E2" s="2" t="s">
        <v>1</v>
      </c>
      <c r="F2" s="2" t="s">
        <v>3</v>
      </c>
      <c r="G2" s="164" t="s">
        <v>59</v>
      </c>
      <c r="H2" s="165"/>
      <c r="I2" s="165"/>
      <c r="J2" s="165"/>
      <c r="K2" s="165"/>
      <c r="L2" s="165"/>
      <c r="M2" s="166"/>
      <c r="N2" s="118" t="s">
        <v>69</v>
      </c>
    </row>
    <row r="3" spans="1:14" ht="39" customHeight="1">
      <c r="A3" s="22"/>
      <c r="B3" s="22"/>
      <c r="C3" s="22"/>
      <c r="D3" s="22"/>
      <c r="E3" s="22"/>
      <c r="F3" s="22"/>
      <c r="G3" s="41" t="s">
        <v>49</v>
      </c>
      <c r="H3" s="169" t="s">
        <v>60</v>
      </c>
      <c r="I3" s="170"/>
      <c r="J3" s="169" t="s">
        <v>61</v>
      </c>
      <c r="K3" s="170"/>
      <c r="L3" s="171" t="s">
        <v>2</v>
      </c>
      <c r="M3" s="172"/>
      <c r="N3" s="62"/>
    </row>
    <row r="4" spans="1:14" ht="15">
      <c r="A4" s="3"/>
      <c r="B4" s="3"/>
      <c r="C4" s="3"/>
      <c r="D4" s="3"/>
      <c r="E4" s="3"/>
      <c r="F4" s="3"/>
      <c r="G4" s="69"/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63"/>
    </row>
    <row r="5" spans="1:14" ht="25.5">
      <c r="A5" s="140"/>
      <c r="B5" s="141"/>
      <c r="C5" s="142"/>
      <c r="D5" s="142"/>
      <c r="E5" s="143"/>
      <c r="F5" s="142"/>
      <c r="G5" s="144" t="s">
        <v>89</v>
      </c>
      <c r="H5" s="144" t="s">
        <v>89</v>
      </c>
      <c r="I5" s="144" t="s">
        <v>89</v>
      </c>
      <c r="J5" s="144" t="s">
        <v>89</v>
      </c>
      <c r="K5" s="144" t="s">
        <v>89</v>
      </c>
      <c r="L5" s="144" t="s">
        <v>89</v>
      </c>
      <c r="M5" s="144" t="s">
        <v>89</v>
      </c>
      <c r="N5" s="145"/>
    </row>
    <row r="6" spans="1:14" ht="15">
      <c r="A6" s="134" t="s">
        <v>6</v>
      </c>
      <c r="B6" s="5"/>
      <c r="C6" s="6"/>
      <c r="D6" s="6"/>
      <c r="E6" s="7" t="s">
        <v>7</v>
      </c>
      <c r="F6" s="6"/>
      <c r="G6" s="8"/>
      <c r="H6" s="6"/>
      <c r="I6" s="6"/>
      <c r="J6" s="6"/>
      <c r="K6" s="8"/>
      <c r="L6" s="8"/>
      <c r="M6" s="8"/>
      <c r="N6" s="64"/>
    </row>
    <row r="7" spans="1:16" ht="15">
      <c r="A7" s="136"/>
      <c r="B7" s="30" t="s">
        <v>8</v>
      </c>
      <c r="C7" s="31" t="s">
        <v>9</v>
      </c>
      <c r="D7" s="31">
        <f>'D-Entry Form'!A6</f>
        <v>0</v>
      </c>
      <c r="E7" s="31">
        <f>'D-Entry Form'!B6</f>
        <v>0</v>
      </c>
      <c r="F7" s="31">
        <f>'D-Entry Form'!C6</f>
        <v>0</v>
      </c>
      <c r="G7" s="32">
        <f>'D-Entry Form'!D6</f>
        <v>0</v>
      </c>
      <c r="H7" s="32">
        <f>'D-Entry Form'!E6</f>
        <v>0</v>
      </c>
      <c r="I7" s="32">
        <f>'D-Entry Form'!F6</f>
        <v>0</v>
      </c>
      <c r="J7" s="32">
        <f>'D-Entry Form'!G6</f>
        <v>0</v>
      </c>
      <c r="K7" s="32">
        <f>'D-Entry Form'!H6</f>
        <v>0</v>
      </c>
      <c r="L7" s="32">
        <f>'D-Entry Form'!I6</f>
        <v>0</v>
      </c>
      <c r="M7" s="32">
        <f>'D-Entry Form'!J6</f>
        <v>0</v>
      </c>
      <c r="N7" s="72">
        <f>'D-Entry Form'!K6</f>
        <v>0</v>
      </c>
      <c r="P7" s="36"/>
    </row>
    <row r="8" spans="1:14" ht="15">
      <c r="A8" s="135"/>
      <c r="B8" s="34"/>
      <c r="C8" s="35"/>
      <c r="D8" s="35"/>
      <c r="E8" s="35"/>
      <c r="F8" s="35"/>
      <c r="G8" s="71">
        <f>'E-Calculations'!D36</f>
        <v>0</v>
      </c>
      <c r="H8" s="71">
        <f>'E-Calculations'!E36</f>
        <v>0</v>
      </c>
      <c r="I8" s="71">
        <f>'E-Calculations'!F36</f>
        <v>0</v>
      </c>
      <c r="J8" s="71">
        <f>'E-Calculations'!G36</f>
        <v>0</v>
      </c>
      <c r="K8" s="71">
        <f>'E-Calculations'!H36</f>
        <v>0</v>
      </c>
      <c r="L8" s="71">
        <f>'E-Calculations'!I36</f>
        <v>0</v>
      </c>
      <c r="M8" s="71">
        <f>'E-Calculations'!J36</f>
        <v>0</v>
      </c>
      <c r="N8" s="73"/>
    </row>
    <row r="9" spans="1:14" ht="15">
      <c r="A9" s="136"/>
      <c r="B9" s="30" t="s">
        <v>8</v>
      </c>
      <c r="C9" s="31" t="s">
        <v>9</v>
      </c>
      <c r="D9" s="31"/>
      <c r="E9" s="31" t="s">
        <v>13</v>
      </c>
      <c r="F9" s="31" t="s">
        <v>14</v>
      </c>
      <c r="G9" s="33" t="s">
        <v>10</v>
      </c>
      <c r="H9" s="32" t="s">
        <v>11</v>
      </c>
      <c r="I9" s="32" t="s">
        <v>11</v>
      </c>
      <c r="J9" s="32" t="s">
        <v>11</v>
      </c>
      <c r="K9" s="167" t="s">
        <v>43</v>
      </c>
      <c r="L9" s="168"/>
      <c r="M9" s="168"/>
      <c r="N9" s="74"/>
    </row>
    <row r="10" spans="1:14" s="36" customFormat="1" ht="15">
      <c r="A10" s="135"/>
      <c r="B10" s="34"/>
      <c r="C10" s="35"/>
      <c r="D10" s="35"/>
      <c r="E10" s="35"/>
      <c r="F10" s="35"/>
      <c r="G10" s="71">
        <f>_TP1</f>
        <v>41176</v>
      </c>
      <c r="H10" s="46">
        <f>_TP2</f>
        <v>41253</v>
      </c>
      <c r="I10" s="71">
        <f>_TP2</f>
        <v>41253</v>
      </c>
      <c r="J10" s="71">
        <f>_TP2</f>
        <v>41253</v>
      </c>
      <c r="K10" s="71"/>
      <c r="L10" s="46"/>
      <c r="M10" s="46"/>
      <c r="N10" s="75"/>
    </row>
    <row r="11" spans="1:14" ht="15">
      <c r="A11" s="136"/>
      <c r="B11" s="30" t="s">
        <v>8</v>
      </c>
      <c r="C11" s="31" t="s">
        <v>15</v>
      </c>
      <c r="D11" s="31">
        <f>'D-Entry Form'!A9</f>
        <v>0</v>
      </c>
      <c r="E11" s="31">
        <f>'D-Entry Form'!B9</f>
        <v>0</v>
      </c>
      <c r="F11" s="31">
        <f>'D-Entry Form'!C9</f>
        <v>0</v>
      </c>
      <c r="G11" s="32">
        <f>'D-Entry Form'!D9</f>
        <v>0</v>
      </c>
      <c r="H11" s="32">
        <f>'D-Entry Form'!E9</f>
        <v>0</v>
      </c>
      <c r="I11" s="32">
        <f>'D-Entry Form'!F9</f>
        <v>0</v>
      </c>
      <c r="J11" s="32">
        <f>'D-Entry Form'!G9</f>
        <v>0</v>
      </c>
      <c r="K11" s="32">
        <f>'D-Entry Form'!H9</f>
        <v>0</v>
      </c>
      <c r="L11" s="32">
        <f>'D-Entry Form'!I9</f>
        <v>0</v>
      </c>
      <c r="M11" s="32">
        <f>'D-Entry Form'!J9</f>
        <v>0</v>
      </c>
      <c r="N11" s="72">
        <f>'D-Entry Form'!K9</f>
        <v>0</v>
      </c>
    </row>
    <row r="12" spans="1:14" s="36" customFormat="1" ht="15">
      <c r="A12" s="135"/>
      <c r="B12" s="34"/>
      <c r="C12" s="35"/>
      <c r="D12" s="35"/>
      <c r="E12" s="35"/>
      <c r="F12" s="35"/>
      <c r="G12" s="71">
        <f>'E-Calculations'!D39</f>
        <v>0</v>
      </c>
      <c r="H12" s="71">
        <f>'E-Calculations'!E39</f>
        <v>0</v>
      </c>
      <c r="I12" s="71">
        <f>'E-Calculations'!F39</f>
        <v>0</v>
      </c>
      <c r="J12" s="71">
        <f>'E-Calculations'!G39</f>
        <v>0</v>
      </c>
      <c r="K12" s="71">
        <f>'E-Calculations'!H39</f>
        <v>0</v>
      </c>
      <c r="L12" s="71">
        <f>'E-Calculations'!I39</f>
        <v>0</v>
      </c>
      <c r="M12" s="71">
        <f>'E-Calculations'!J39</f>
        <v>0</v>
      </c>
      <c r="N12" s="73"/>
    </row>
    <row r="13" spans="1:14" ht="15">
      <c r="A13" s="137"/>
      <c r="B13" s="9"/>
      <c r="C13" s="10"/>
      <c r="D13" s="10"/>
      <c r="E13" s="10"/>
      <c r="F13" s="10"/>
      <c r="G13" s="17"/>
      <c r="H13" s="11"/>
      <c r="I13" s="11"/>
      <c r="J13" s="11"/>
      <c r="K13" s="17"/>
      <c r="L13" s="17"/>
      <c r="M13" s="17"/>
      <c r="N13" s="65"/>
    </row>
    <row r="14" spans="1:14" ht="15">
      <c r="A14" s="134" t="s">
        <v>16</v>
      </c>
      <c r="B14" s="5"/>
      <c r="C14" s="6"/>
      <c r="D14" s="6"/>
      <c r="E14" s="7" t="s">
        <v>17</v>
      </c>
      <c r="F14" s="6"/>
      <c r="G14" s="18"/>
      <c r="H14" s="12"/>
      <c r="I14" s="12"/>
      <c r="J14" s="12"/>
      <c r="K14" s="18"/>
      <c r="L14" s="18"/>
      <c r="M14" s="18"/>
      <c r="N14" s="66"/>
    </row>
    <row r="15" spans="1:14" ht="15">
      <c r="A15" s="136"/>
      <c r="B15" s="30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72"/>
    </row>
    <row r="16" spans="1:14" s="36" customFormat="1" ht="15">
      <c r="A16" s="135"/>
      <c r="B16" s="34"/>
      <c r="C16" s="35"/>
      <c r="D16" s="35"/>
      <c r="E16" s="35"/>
      <c r="F16" s="35"/>
      <c r="G16" s="71"/>
      <c r="H16" s="71"/>
      <c r="I16" s="71"/>
      <c r="J16" s="71"/>
      <c r="K16" s="71"/>
      <c r="L16" s="71"/>
      <c r="M16" s="71"/>
      <c r="N16" s="73"/>
    </row>
    <row r="17" spans="1:14" ht="15">
      <c r="A17" s="136"/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72"/>
    </row>
    <row r="18" spans="1:14" s="36" customFormat="1" ht="15">
      <c r="A18" s="135"/>
      <c r="B18" s="34"/>
      <c r="C18" s="35"/>
      <c r="D18" s="35"/>
      <c r="E18" s="35"/>
      <c r="F18" s="35"/>
      <c r="G18" s="71"/>
      <c r="H18" s="71"/>
      <c r="I18" s="71"/>
      <c r="J18" s="71"/>
      <c r="K18" s="71"/>
      <c r="L18" s="71"/>
      <c r="M18" s="71"/>
      <c r="N18" s="73"/>
    </row>
    <row r="19" spans="1:14" ht="25.5">
      <c r="A19" s="136"/>
      <c r="B19" s="30" t="s">
        <v>18</v>
      </c>
      <c r="C19" s="31" t="s">
        <v>15</v>
      </c>
      <c r="D19" s="31" t="str">
        <f>'D-Entry Form'!A14</f>
        <v>TS-0001(WG2)</v>
      </c>
      <c r="E19" s="31" t="str">
        <f>'D-Entry Form'!B14</f>
        <v>oneM2M Functional Architecture</v>
      </c>
      <c r="F19" s="31" t="str">
        <f>'D-Entry Form'!C14</f>
        <v>Rajesh Bhalla, ZTE
George Foti, Ericsson</v>
      </c>
      <c r="G19" s="32">
        <f>'D-Entry Form'!D14</f>
        <v>3</v>
      </c>
      <c r="H19" s="32">
        <f>'D-Entry Form'!E14</f>
        <v>8</v>
      </c>
      <c r="I19" s="32">
        <f>'D-Entry Form'!F14</f>
        <v>9</v>
      </c>
      <c r="J19" s="32">
        <f>'D-Entry Form'!G14</f>
        <v>8</v>
      </c>
      <c r="K19" s="32">
        <f>'D-Entry Form'!H14</f>
        <v>9</v>
      </c>
      <c r="L19" s="32">
        <f>'D-Entry Form'!I14</f>
        <v>10</v>
      </c>
      <c r="M19" s="32">
        <f>'D-Entry Form'!J14</f>
        <v>10</v>
      </c>
      <c r="N19" s="72">
        <f>'D-Entry Form'!K14</f>
        <v>0.7</v>
      </c>
    </row>
    <row r="20" spans="1:14" s="36" customFormat="1" ht="15">
      <c r="A20" s="135"/>
      <c r="B20" s="34"/>
      <c r="C20" s="35"/>
      <c r="D20" s="35"/>
      <c r="E20" s="35"/>
      <c r="F20" s="35"/>
      <c r="G20" s="71">
        <f>'E-Calculations'!D44</f>
        <v>41297</v>
      </c>
      <c r="H20" s="71">
        <f>'E-Calculations'!E44</f>
        <v>41617</v>
      </c>
      <c r="I20" s="71">
        <f>'E-Calculations'!F44</f>
        <v>41687</v>
      </c>
      <c r="J20" s="71">
        <f>'E-Calculations'!G44</f>
        <v>41617</v>
      </c>
      <c r="K20" s="71">
        <f>'E-Calculations'!H44</f>
        <v>41687</v>
      </c>
      <c r="L20" s="71">
        <f>'E-Calculations'!I44</f>
        <v>41736</v>
      </c>
      <c r="M20" s="71">
        <f>'E-Calculations'!J44</f>
        <v>41736</v>
      </c>
      <c r="N20" s="73"/>
    </row>
    <row r="21" spans="1:14" ht="15">
      <c r="A21" s="137"/>
      <c r="B21" s="9"/>
      <c r="C21" s="10"/>
      <c r="D21" s="10"/>
      <c r="E21" s="10"/>
      <c r="F21" s="10"/>
      <c r="G21" s="17"/>
      <c r="H21" s="11"/>
      <c r="I21" s="11"/>
      <c r="J21" s="11"/>
      <c r="K21" s="17"/>
      <c r="L21" s="17"/>
      <c r="M21" s="17"/>
      <c r="N21" s="65"/>
    </row>
    <row r="22" spans="1:14" ht="25.5">
      <c r="A22" s="134" t="s">
        <v>21</v>
      </c>
      <c r="B22" s="5"/>
      <c r="C22" s="6"/>
      <c r="D22" s="6"/>
      <c r="E22" s="7" t="s">
        <v>22</v>
      </c>
      <c r="F22" s="6"/>
      <c r="G22" s="18"/>
      <c r="H22" s="12"/>
      <c r="I22" s="12"/>
      <c r="J22" s="12"/>
      <c r="K22" s="18"/>
      <c r="L22" s="18"/>
      <c r="M22" s="18"/>
      <c r="N22" s="66"/>
    </row>
    <row r="23" spans="1:14" ht="25.5">
      <c r="A23" s="136"/>
      <c r="B23" s="30" t="s">
        <v>8</v>
      </c>
      <c r="C23" s="31" t="s">
        <v>9</v>
      </c>
      <c r="D23" s="31" t="str">
        <f>'D-Entry Form'!A7</f>
        <v>TR-0004(WG1)</v>
      </c>
      <c r="E23" s="31" t="str">
        <f>'D-Entry Form'!B7</f>
        <v>Definition and Acronyms</v>
      </c>
      <c r="F23" s="31" t="str">
        <f>'D-Entry Form'!C7</f>
        <v>Roland Hechwartner, Deutsche Telekom</v>
      </c>
      <c r="G23" s="32">
        <f>'D-Entry Form'!D7</f>
        <v>2</v>
      </c>
      <c r="H23" s="32">
        <f>'D-Entry Form'!E7</f>
        <v>3</v>
      </c>
      <c r="I23" s="32">
        <f>'D-Entry Form'!F7</f>
        <v>4</v>
      </c>
      <c r="J23" s="32">
        <f>'D-Entry Form'!G7</f>
        <v>11</v>
      </c>
      <c r="K23" s="32">
        <f>'D-Entry Form'!H7</f>
        <v>11</v>
      </c>
      <c r="L23" s="32">
        <f>'D-Entry Form'!I7</f>
        <v>12</v>
      </c>
      <c r="M23" s="32">
        <f>'D-Entry Form'!J7</f>
        <v>12</v>
      </c>
      <c r="N23" s="72">
        <f>'D-Entry Form'!K7</f>
        <v>0.45</v>
      </c>
    </row>
    <row r="24" spans="1:14" s="36" customFormat="1" ht="15">
      <c r="A24" s="135"/>
      <c r="B24" s="34"/>
      <c r="C24" s="35"/>
      <c r="D24" s="35"/>
      <c r="E24" s="35"/>
      <c r="F24" s="35"/>
      <c r="G24" s="71">
        <f>'E-Calculations'!D37</f>
        <v>41253</v>
      </c>
      <c r="H24" s="71">
        <f>'E-Calculations'!E37</f>
        <v>41297</v>
      </c>
      <c r="I24" s="71">
        <f>'E-Calculations'!F37</f>
        <v>41379</v>
      </c>
      <c r="J24" s="71">
        <f>'E-Calculations'!G37</f>
        <v>41799</v>
      </c>
      <c r="K24" s="71">
        <f>'E-Calculations'!H37</f>
        <v>41799</v>
      </c>
      <c r="L24" s="71">
        <f>'E-Calculations'!I37</f>
        <v>41848</v>
      </c>
      <c r="M24" s="71">
        <f>'E-Calculations'!J37</f>
        <v>41848</v>
      </c>
      <c r="N24" s="73"/>
    </row>
    <row r="25" spans="1:14" ht="15">
      <c r="A25" s="136"/>
      <c r="B25" s="30" t="s">
        <v>8</v>
      </c>
      <c r="C25" s="31" t="s">
        <v>9</v>
      </c>
      <c r="D25" s="31" t="str">
        <f>'D-Entry Form'!A8</f>
        <v>TR-0005(WG1)</v>
      </c>
      <c r="E25" s="31" t="str">
        <f>'D-Entry Form'!B8</f>
        <v>Roles and Focus Areas </v>
      </c>
      <c r="F25" s="31" t="str">
        <f>'D-Entry Form'!C8</f>
        <v>Josef Blanz, Qualcomm</v>
      </c>
      <c r="G25" s="32">
        <f>'D-Entry Form'!D8</f>
        <v>2</v>
      </c>
      <c r="H25" s="32">
        <f>'D-Entry Form'!E8</f>
        <v>3</v>
      </c>
      <c r="I25" s="32">
        <f>'D-Entry Form'!F8</f>
        <v>4</v>
      </c>
      <c r="J25" s="32">
        <f>'D-Entry Form'!G8</f>
        <v>11</v>
      </c>
      <c r="K25" s="32">
        <f>'D-Entry Form'!H8</f>
        <v>11</v>
      </c>
      <c r="L25" s="32">
        <f>'D-Entry Form'!I8</f>
        <v>12</v>
      </c>
      <c r="M25" s="32">
        <f>'D-Entry Form'!J8</f>
        <v>12</v>
      </c>
      <c r="N25" s="72">
        <f>'D-Entry Form'!K8</f>
        <v>0.3</v>
      </c>
    </row>
    <row r="26" spans="1:14" s="36" customFormat="1" ht="15">
      <c r="A26" s="135"/>
      <c r="B26" s="34"/>
      <c r="C26" s="35"/>
      <c r="D26" s="35"/>
      <c r="E26" s="35"/>
      <c r="F26" s="35"/>
      <c r="G26" s="71">
        <f>'E-Calculations'!D38</f>
        <v>41253</v>
      </c>
      <c r="H26" s="71">
        <f>'E-Calculations'!E38</f>
        <v>41297</v>
      </c>
      <c r="I26" s="71">
        <f>'E-Calculations'!F38</f>
        <v>41379</v>
      </c>
      <c r="J26" s="71">
        <f>'E-Calculations'!G38</f>
        <v>41799</v>
      </c>
      <c r="K26" s="71">
        <f>'E-Calculations'!H38</f>
        <v>41799</v>
      </c>
      <c r="L26" s="71">
        <f>'E-Calculations'!I38</f>
        <v>41848</v>
      </c>
      <c r="M26" s="71">
        <f>'E-Calculations'!J38</f>
        <v>41848</v>
      </c>
      <c r="N26" s="73"/>
    </row>
    <row r="27" spans="1:14" ht="15">
      <c r="A27" s="137"/>
      <c r="B27" s="9"/>
      <c r="C27" s="10"/>
      <c r="D27" s="10"/>
      <c r="E27" s="10"/>
      <c r="F27" s="70"/>
      <c r="G27" s="17"/>
      <c r="H27" s="11"/>
      <c r="I27" s="11"/>
      <c r="J27" s="11"/>
      <c r="K27" s="19"/>
      <c r="L27" s="19"/>
      <c r="M27" s="19"/>
      <c r="N27" s="67"/>
    </row>
    <row r="28" spans="1:14" ht="25.5">
      <c r="A28" s="134" t="s">
        <v>25</v>
      </c>
      <c r="B28" s="5"/>
      <c r="C28" s="6"/>
      <c r="D28" s="6"/>
      <c r="E28" s="7" t="s">
        <v>26</v>
      </c>
      <c r="F28" s="6"/>
      <c r="G28" s="18"/>
      <c r="H28" s="12"/>
      <c r="I28" s="12"/>
      <c r="J28" s="12"/>
      <c r="K28" s="18"/>
      <c r="L28" s="18"/>
      <c r="M28" s="18"/>
      <c r="N28" s="66"/>
    </row>
    <row r="29" spans="1:14" ht="25.5">
      <c r="A29" s="136"/>
      <c r="B29" s="30" t="s">
        <v>28</v>
      </c>
      <c r="C29" s="31" t="s">
        <v>9</v>
      </c>
      <c r="D29" s="31" t="str">
        <f>'D-Entry Form'!A22</f>
        <v>TR-0006(WG5)</v>
      </c>
      <c r="E29" s="31" t="str">
        <f>'D-Entry Form'!B22</f>
        <v>Study of Management Capability Enablement Technologies for consideration by oneM2M</v>
      </c>
      <c r="F29" s="31" t="str">
        <f>'D-Entry Form'!C22</f>
        <v>Jiaxin (Jason) Yin, Huawei</v>
      </c>
      <c r="G29" s="32">
        <f>'D-Entry Form'!D22</f>
        <v>3</v>
      </c>
      <c r="H29" s="32">
        <f>'D-Entry Form'!E22</f>
        <v>7</v>
      </c>
      <c r="I29" s="32">
        <f>'D-Entry Form'!F22</f>
        <v>7</v>
      </c>
      <c r="J29" s="32">
        <f>'D-Entry Form'!G22</f>
        <v>7</v>
      </c>
      <c r="K29" s="32">
        <f>'D-Entry Form'!H22</f>
        <v>7</v>
      </c>
      <c r="L29" s="32">
        <f>'D-Entry Form'!I22</f>
        <v>8</v>
      </c>
      <c r="M29" s="32">
        <f>'D-Entry Form'!J22</f>
        <v>8</v>
      </c>
      <c r="N29" s="72">
        <f>'D-Entry Form'!K22</f>
        <v>0.95</v>
      </c>
    </row>
    <row r="30" spans="1:14" s="36" customFormat="1" ht="15">
      <c r="A30" s="135"/>
      <c r="B30" s="34"/>
      <c r="C30" s="35"/>
      <c r="D30" s="35"/>
      <c r="E30" s="35"/>
      <c r="F30" s="35"/>
      <c r="G30" s="71">
        <f>'E-Calculations'!D52</f>
        <v>41297</v>
      </c>
      <c r="H30" s="71">
        <f>'E-Calculations'!E52</f>
        <v>41561</v>
      </c>
      <c r="I30" s="71">
        <f>'E-Calculations'!F52</f>
        <v>41561</v>
      </c>
      <c r="J30" s="71">
        <f>'E-Calculations'!G52</f>
        <v>41561</v>
      </c>
      <c r="K30" s="71">
        <f>'E-Calculations'!H52</f>
        <v>41561</v>
      </c>
      <c r="L30" s="71">
        <f>'E-Calculations'!I52</f>
        <v>41617</v>
      </c>
      <c r="M30" s="71">
        <f>'E-Calculations'!J52</f>
        <v>41617</v>
      </c>
      <c r="N30" s="73"/>
    </row>
    <row r="31" spans="1:14" ht="15">
      <c r="A31" s="137"/>
      <c r="B31" s="9"/>
      <c r="C31" s="10"/>
      <c r="D31" s="10"/>
      <c r="E31" s="10"/>
      <c r="F31" s="70"/>
      <c r="G31" s="17"/>
      <c r="H31" s="11"/>
      <c r="I31" s="11"/>
      <c r="J31" s="11"/>
      <c r="K31" s="19"/>
      <c r="L31" s="19"/>
      <c r="M31" s="19"/>
      <c r="N31" s="67"/>
    </row>
    <row r="32" spans="1:14" ht="15">
      <c r="A32" s="134" t="s">
        <v>31</v>
      </c>
      <c r="B32" s="5"/>
      <c r="C32" s="6"/>
      <c r="D32" s="6"/>
      <c r="E32" s="7" t="s">
        <v>32</v>
      </c>
      <c r="F32" s="6"/>
      <c r="G32" s="18"/>
      <c r="H32" s="12"/>
      <c r="I32" s="12"/>
      <c r="J32" s="12"/>
      <c r="K32" s="18"/>
      <c r="L32" s="18"/>
      <c r="M32" s="18"/>
      <c r="N32" s="66"/>
    </row>
    <row r="33" spans="1:14" ht="15">
      <c r="A33" s="136"/>
      <c r="B33" s="30" t="s">
        <v>28</v>
      </c>
      <c r="C33" s="31" t="s">
        <v>9</v>
      </c>
      <c r="D33" s="31" t="str">
        <f>'D-Entry Form'!A23</f>
        <v>TR-0007(WG5)</v>
      </c>
      <c r="E33" s="31" t="str">
        <f>'D-Entry Form'!B23</f>
        <v>Study of Abstraction and Semantics Enablements</v>
      </c>
      <c r="F33" s="31" t="str">
        <f>'D-Entry Form'!C23</f>
        <v>Joerg Swetina, NEC</v>
      </c>
      <c r="G33" s="32">
        <f>'D-Entry Form'!D23</f>
        <v>3</v>
      </c>
      <c r="H33" s="32">
        <f>'D-Entry Form'!E23</f>
        <v>11</v>
      </c>
      <c r="I33" s="32">
        <f>'D-Entry Form'!F23</f>
        <v>11</v>
      </c>
      <c r="J33" s="32">
        <f>'D-Entry Form'!G23</f>
        <v>11</v>
      </c>
      <c r="K33" s="32">
        <f>'D-Entry Form'!H23</f>
        <v>11</v>
      </c>
      <c r="L33" s="32">
        <f>'D-Entry Form'!I23</f>
        <v>12</v>
      </c>
      <c r="M33" s="32">
        <f>'D-Entry Form'!J23</f>
        <v>12</v>
      </c>
      <c r="N33" s="72">
        <f>'D-Entry Form'!K23</f>
        <v>0.45</v>
      </c>
    </row>
    <row r="34" spans="1:14" s="36" customFormat="1" ht="15">
      <c r="A34" s="135"/>
      <c r="B34" s="34"/>
      <c r="C34" s="35"/>
      <c r="D34" s="35"/>
      <c r="E34" s="35"/>
      <c r="F34" s="35"/>
      <c r="G34" s="71">
        <f>'E-Calculations'!D53</f>
        <v>41297</v>
      </c>
      <c r="H34" s="71">
        <f>'E-Calculations'!E53</f>
        <v>41799</v>
      </c>
      <c r="I34" s="71">
        <f>'E-Calculations'!F53</f>
        <v>41799</v>
      </c>
      <c r="J34" s="71">
        <f>'E-Calculations'!G53</f>
        <v>41799</v>
      </c>
      <c r="K34" s="71">
        <f>'E-Calculations'!H53</f>
        <v>41799</v>
      </c>
      <c r="L34" s="71">
        <f>'E-Calculations'!I53</f>
        <v>41848</v>
      </c>
      <c r="M34" s="71">
        <f>'E-Calculations'!J53</f>
        <v>41848</v>
      </c>
      <c r="N34" s="73"/>
    </row>
    <row r="35" spans="1:14" ht="15">
      <c r="A35" s="137"/>
      <c r="B35" s="9"/>
      <c r="C35" s="10"/>
      <c r="D35" s="10"/>
      <c r="E35" s="10"/>
      <c r="F35" s="70"/>
      <c r="G35" s="17"/>
      <c r="H35" s="11"/>
      <c r="I35" s="11"/>
      <c r="J35" s="11"/>
      <c r="K35" s="19"/>
      <c r="L35" s="19"/>
      <c r="M35" s="19"/>
      <c r="N35" s="67"/>
    </row>
    <row r="36" spans="1:14" ht="15">
      <c r="A36" s="134" t="s">
        <v>45</v>
      </c>
      <c r="B36" s="21"/>
      <c r="C36" s="6"/>
      <c r="D36" s="6"/>
      <c r="E36" s="7" t="s">
        <v>36</v>
      </c>
      <c r="F36" s="6"/>
      <c r="G36" s="18"/>
      <c r="H36" s="12"/>
      <c r="I36" s="12"/>
      <c r="J36" s="12"/>
      <c r="K36" s="18"/>
      <c r="L36" s="18"/>
      <c r="M36" s="18"/>
      <c r="N36" s="66"/>
    </row>
    <row r="37" spans="1:14" ht="15">
      <c r="A37" s="138"/>
      <c r="B37" s="30" t="s">
        <v>18</v>
      </c>
      <c r="C37" s="31" t="s">
        <v>9</v>
      </c>
      <c r="D37" s="31" t="str">
        <f>'D-Entry Form'!A13</f>
        <v>TR-0010(WG2)</v>
      </c>
      <c r="E37" s="31" t="str">
        <f>'D-Entry Form'!B13</f>
        <v>oneM2M Device/Gateway Classification</v>
      </c>
      <c r="F37" s="31" t="str">
        <f>'D-Entry Form'!C13</f>
        <v>Hongbeom Ahn, LG Infocomm </v>
      </c>
      <c r="G37" s="32">
        <f>'D-Entry Form'!D13</f>
        <v>8</v>
      </c>
      <c r="H37" s="32">
        <f>'D-Entry Form'!E13</f>
        <v>10</v>
      </c>
      <c r="I37" s="32">
        <f>'D-Entry Form'!F13</f>
        <v>10</v>
      </c>
      <c r="J37" s="32">
        <f>'D-Entry Form'!G13</f>
        <v>11</v>
      </c>
      <c r="K37" s="32">
        <f>'D-Entry Form'!H13</f>
        <v>11</v>
      </c>
      <c r="L37" s="32">
        <f>'D-Entry Form'!I13</f>
        <v>12</v>
      </c>
      <c r="M37" s="32">
        <f>'D-Entry Form'!J13</f>
        <v>12</v>
      </c>
      <c r="N37" s="72">
        <f>'D-Entry Form'!K13</f>
        <v>0</v>
      </c>
    </row>
    <row r="38" spans="1:14" s="36" customFormat="1" ht="15">
      <c r="A38" s="135"/>
      <c r="B38" s="34"/>
      <c r="C38" s="35"/>
      <c r="D38" s="35"/>
      <c r="E38" s="35"/>
      <c r="F38" s="35"/>
      <c r="G38" s="71">
        <f>'E-Calculations'!D43</f>
        <v>41617</v>
      </c>
      <c r="H38" s="71">
        <f>'E-Calculations'!E43</f>
        <v>41736</v>
      </c>
      <c r="I38" s="71">
        <f>'E-Calculations'!F43</f>
        <v>41736</v>
      </c>
      <c r="J38" s="71">
        <f>'E-Calculations'!G43</f>
        <v>41799</v>
      </c>
      <c r="K38" s="71">
        <f>'E-Calculations'!H43</f>
        <v>41799</v>
      </c>
      <c r="L38" s="71">
        <f>'E-Calculations'!I43</f>
        <v>41848</v>
      </c>
      <c r="M38" s="71">
        <f>'E-Calculations'!J43</f>
        <v>41848</v>
      </c>
      <c r="N38" s="73"/>
    </row>
    <row r="39" spans="1:14" ht="15">
      <c r="A39" s="137"/>
      <c r="B39" s="9"/>
      <c r="C39" s="10"/>
      <c r="D39" s="10"/>
      <c r="E39" s="10"/>
      <c r="F39" s="70"/>
      <c r="G39" s="17"/>
      <c r="H39" s="11"/>
      <c r="I39" s="11"/>
      <c r="J39" s="11"/>
      <c r="K39" s="19"/>
      <c r="L39" s="19"/>
      <c r="M39" s="19"/>
      <c r="N39" s="67"/>
    </row>
    <row r="40" spans="1:14" ht="15">
      <c r="A40" s="134" t="s">
        <v>46</v>
      </c>
      <c r="B40" s="21"/>
      <c r="C40" s="6"/>
      <c r="D40" s="6"/>
      <c r="E40" s="7" t="s">
        <v>37</v>
      </c>
      <c r="F40" s="6"/>
      <c r="G40" s="18"/>
      <c r="H40" s="12"/>
      <c r="I40" s="12"/>
      <c r="J40" s="12"/>
      <c r="K40" s="18"/>
      <c r="L40" s="18"/>
      <c r="M40" s="18"/>
      <c r="N40" s="66"/>
    </row>
    <row r="41" spans="1:14" ht="15">
      <c r="A41" s="138"/>
      <c r="B41" s="30" t="s">
        <v>41</v>
      </c>
      <c r="C41" s="31" t="s">
        <v>9</v>
      </c>
      <c r="D41" s="31" t="str">
        <f>'D-Entry Form'!A19</f>
        <v>TR-0008(WG4)</v>
      </c>
      <c r="E41" s="31" t="str">
        <f>'D-Entry Form'!B19</f>
        <v>Analysis of security  solutions for oneM2M system</v>
      </c>
      <c r="F41" s="31" t="str">
        <f>'D-Entry Form'!C19</f>
        <v>Claus Dietze, Giesecke &amp; Devrient</v>
      </c>
      <c r="G41" s="32">
        <f>'D-Entry Form'!D19</f>
        <v>5</v>
      </c>
      <c r="H41" s="32">
        <f>'D-Entry Form'!E19</f>
        <v>9</v>
      </c>
      <c r="I41" s="32">
        <f>'D-Entry Form'!F19</f>
        <v>9</v>
      </c>
      <c r="J41" s="32">
        <f>'D-Entry Form'!G19</f>
        <v>9</v>
      </c>
      <c r="K41" s="32">
        <f>'D-Entry Form'!H19</f>
        <v>9</v>
      </c>
      <c r="L41" s="32">
        <f>'D-Entry Form'!I19</f>
        <v>10</v>
      </c>
      <c r="M41" s="32">
        <f>'D-Entry Form'!J19</f>
        <v>10</v>
      </c>
      <c r="N41" s="72">
        <f>'D-Entry Form'!K19</f>
        <v>0.65</v>
      </c>
    </row>
    <row r="42" spans="1:14" s="36" customFormat="1" ht="15">
      <c r="A42" s="135"/>
      <c r="B42" s="34"/>
      <c r="C42" s="35"/>
      <c r="D42" s="35"/>
      <c r="E42" s="35"/>
      <c r="F42" s="35"/>
      <c r="G42" s="71">
        <f>'E-Calculations'!D49</f>
        <v>41442</v>
      </c>
      <c r="H42" s="71">
        <f>'E-Calculations'!E49</f>
        <v>41687</v>
      </c>
      <c r="I42" s="71">
        <f>'E-Calculations'!F49</f>
        <v>41687</v>
      </c>
      <c r="J42" s="71">
        <f>'E-Calculations'!G49</f>
        <v>41687</v>
      </c>
      <c r="K42" s="71">
        <f>'E-Calculations'!H49</f>
        <v>41687</v>
      </c>
      <c r="L42" s="71">
        <f>'E-Calculations'!I49</f>
        <v>41736</v>
      </c>
      <c r="M42" s="71">
        <f>'E-Calculations'!J49</f>
        <v>41736</v>
      </c>
      <c r="N42" s="73"/>
    </row>
    <row r="43" spans="1:14" ht="15">
      <c r="A43" s="136"/>
      <c r="B43" s="30" t="s">
        <v>41</v>
      </c>
      <c r="C43" s="31" t="s">
        <v>15</v>
      </c>
      <c r="D43" s="31" t="str">
        <f>'D-Entry Form'!A20</f>
        <v>TS-0003(WG4)</v>
      </c>
      <c r="E43" s="31" t="str">
        <f>'D-Entry Form'!B20</f>
        <v>One M2M Security solutions</v>
      </c>
      <c r="F43" s="31" t="str">
        <f>'D-Entry Form'!C20</f>
        <v>Claus Dietze, Giesecke &amp; Devrient</v>
      </c>
      <c r="G43" s="32">
        <f>'D-Entry Form'!D20</f>
        <v>6</v>
      </c>
      <c r="H43" s="32">
        <f>'D-Entry Form'!E20</f>
        <v>10</v>
      </c>
      <c r="I43" s="32">
        <f>'D-Entry Form'!F20</f>
        <v>10</v>
      </c>
      <c r="J43" s="32">
        <f>'D-Entry Form'!G20</f>
        <v>10</v>
      </c>
      <c r="K43" s="32">
        <f>'D-Entry Form'!H20</f>
        <v>10</v>
      </c>
      <c r="L43" s="32">
        <f>'D-Entry Form'!I20</f>
        <v>11</v>
      </c>
      <c r="M43" s="32">
        <f>'D-Entry Form'!J20</f>
        <v>11</v>
      </c>
      <c r="N43" s="72">
        <f>'D-Entry Form'!K20</f>
        <v>0.25</v>
      </c>
    </row>
    <row r="44" spans="1:14" s="36" customFormat="1" ht="15">
      <c r="A44" s="135"/>
      <c r="B44" s="34"/>
      <c r="C44" s="35"/>
      <c r="D44" s="35"/>
      <c r="E44" s="35"/>
      <c r="F44" s="35"/>
      <c r="G44" s="71">
        <f>'E-Calculations'!D50</f>
        <v>41491</v>
      </c>
      <c r="H44" s="71">
        <f>'E-Calculations'!E50</f>
        <v>41736</v>
      </c>
      <c r="I44" s="71">
        <f>'E-Calculations'!F50</f>
        <v>41736</v>
      </c>
      <c r="J44" s="71">
        <f>'E-Calculations'!G50</f>
        <v>41736</v>
      </c>
      <c r="K44" s="71">
        <f>'E-Calculations'!H50</f>
        <v>41736</v>
      </c>
      <c r="L44" s="71">
        <f>'E-Calculations'!I50</f>
        <v>41799</v>
      </c>
      <c r="M44" s="71">
        <f>'E-Calculations'!J50</f>
        <v>41799</v>
      </c>
      <c r="N44" s="73"/>
    </row>
    <row r="45" spans="1:14" ht="15">
      <c r="A45" s="134" t="s">
        <v>64</v>
      </c>
      <c r="B45" s="21"/>
      <c r="C45" s="6"/>
      <c r="D45" s="6"/>
      <c r="E45" s="7" t="s">
        <v>66</v>
      </c>
      <c r="F45" s="6"/>
      <c r="G45" s="18"/>
      <c r="H45" s="12"/>
      <c r="I45" s="12"/>
      <c r="J45" s="12"/>
      <c r="K45" s="18"/>
      <c r="L45" s="18"/>
      <c r="M45" s="18"/>
      <c r="N45" s="66"/>
    </row>
    <row r="46" spans="1:14" ht="25.5">
      <c r="A46" s="138"/>
      <c r="B46" s="30" t="s">
        <v>65</v>
      </c>
      <c r="C46" s="31" t="s">
        <v>9</v>
      </c>
      <c r="D46" s="31" t="str">
        <f>'D-Entry Form'!A16</f>
        <v>TR-0009(WG3)</v>
      </c>
      <c r="E46" s="31" t="str">
        <f>'D-Entry Form'!B16</f>
        <v>one M2M Protocol Analysis</v>
      </c>
      <c r="F46" s="31" t="str">
        <f>'D-Entry Form'!C16</f>
        <v>Philip Jacobs, Cisco,
Richard Brennan, Telxxis</v>
      </c>
      <c r="G46" s="104">
        <f>'D-Entry Form'!D16</f>
        <v>5</v>
      </c>
      <c r="H46" s="104">
        <f>'D-Entry Form'!E16</f>
        <v>9</v>
      </c>
      <c r="I46" s="104">
        <f>'D-Entry Form'!F16</f>
        <v>9</v>
      </c>
      <c r="J46" s="104">
        <f>'D-Entry Form'!G16</f>
        <v>9</v>
      </c>
      <c r="K46" s="104">
        <f>'D-Entry Form'!H16</f>
        <v>9</v>
      </c>
      <c r="L46" s="104">
        <f>'D-Entry Form'!I16</f>
        <v>10</v>
      </c>
      <c r="M46" s="104">
        <f>'D-Entry Form'!J16</f>
        <v>10</v>
      </c>
      <c r="N46" s="72">
        <f>'D-Entry Form'!K16</f>
        <v>0.33</v>
      </c>
    </row>
    <row r="47" spans="1:14" s="36" customFormat="1" ht="15">
      <c r="A47" s="135"/>
      <c r="B47" s="34"/>
      <c r="C47" s="35"/>
      <c r="D47" s="35"/>
      <c r="E47" s="35"/>
      <c r="F47" s="35"/>
      <c r="G47" s="71">
        <f>'E-Calculations'!D46</f>
        <v>41442</v>
      </c>
      <c r="H47" s="71">
        <f>'E-Calculations'!E46</f>
        <v>41687</v>
      </c>
      <c r="I47" s="71">
        <f>'E-Calculations'!F46</f>
        <v>41687</v>
      </c>
      <c r="J47" s="71">
        <f>'E-Calculations'!G46</f>
        <v>41687</v>
      </c>
      <c r="K47" s="71">
        <f>'E-Calculations'!H46</f>
        <v>41687</v>
      </c>
      <c r="L47" s="71">
        <f>'E-Calculations'!I46</f>
        <v>41736</v>
      </c>
      <c r="M47" s="71">
        <f>'E-Calculations'!J46</f>
        <v>41736</v>
      </c>
      <c r="N47" s="73"/>
    </row>
    <row r="48" spans="1:14" ht="15">
      <c r="A48" s="134" t="s">
        <v>95</v>
      </c>
      <c r="B48" s="21"/>
      <c r="C48" s="6"/>
      <c r="D48" s="6"/>
      <c r="E48" s="7" t="s">
        <v>90</v>
      </c>
      <c r="F48" s="6"/>
      <c r="G48" s="18"/>
      <c r="H48" s="12"/>
      <c r="I48" s="12"/>
      <c r="J48" s="12"/>
      <c r="K48" s="18"/>
      <c r="L48" s="18"/>
      <c r="M48" s="18"/>
      <c r="N48" s="66"/>
    </row>
    <row r="49" spans="1:14" ht="15">
      <c r="A49" s="138"/>
      <c r="B49" s="30" t="s">
        <v>65</v>
      </c>
      <c r="C49" s="31" t="s">
        <v>15</v>
      </c>
      <c r="D49" s="31" t="str">
        <f>'D-Entry Form'!A17</f>
        <v>TS-0004(WG3)</v>
      </c>
      <c r="E49" s="31" t="str">
        <f>'D-Entry Form'!B17</f>
        <v>OneM2M Service Layer Protocol and API Specification</v>
      </c>
      <c r="F49" s="31" t="str">
        <f>'D-Entry Form'!C17</f>
        <v>Shingo Fujimoto, Fujitsu</v>
      </c>
      <c r="G49" s="104">
        <f>'D-Entry Form'!D17</f>
        <v>5</v>
      </c>
      <c r="H49" s="104">
        <f>'D-Entry Form'!E17</f>
        <v>11</v>
      </c>
      <c r="I49" s="104">
        <f>'D-Entry Form'!F17</f>
        <v>11</v>
      </c>
      <c r="J49" s="104">
        <f>'D-Entry Form'!G17</f>
        <v>11</v>
      </c>
      <c r="K49" s="104">
        <f>'D-Entry Form'!H17</f>
        <v>11</v>
      </c>
      <c r="L49" s="104">
        <f>'D-Entry Form'!I17</f>
        <v>12</v>
      </c>
      <c r="M49" s="104">
        <f>'D-Entry Form'!J17</f>
        <v>12</v>
      </c>
      <c r="N49" s="72">
        <f>'D-Entry Form'!K17</f>
        <v>0.2</v>
      </c>
    </row>
    <row r="50" spans="1:14" s="36" customFormat="1" ht="15">
      <c r="A50" s="135"/>
      <c r="B50" s="34"/>
      <c r="C50" s="35"/>
      <c r="D50" s="35"/>
      <c r="E50" s="35"/>
      <c r="F50" s="35"/>
      <c r="G50" s="71">
        <f>'E-Calculations'!D47</f>
        <v>41442</v>
      </c>
      <c r="H50" s="71">
        <f>'E-Calculations'!E47</f>
        <v>41799</v>
      </c>
      <c r="I50" s="71">
        <f>'E-Calculations'!F47</f>
        <v>41799</v>
      </c>
      <c r="J50" s="71">
        <f>'E-Calculations'!G47</f>
        <v>41799</v>
      </c>
      <c r="K50" s="71">
        <f>'E-Calculations'!H47</f>
        <v>41799</v>
      </c>
      <c r="L50" s="71">
        <f>'E-Calculations'!I47</f>
        <v>41848</v>
      </c>
      <c r="M50" s="71">
        <f>'E-Calculations'!J47</f>
        <v>41848</v>
      </c>
      <c r="N50" s="73"/>
    </row>
    <row r="51" spans="1:14" ht="15">
      <c r="A51" s="134" t="s">
        <v>144</v>
      </c>
      <c r="B51" s="21" t="s">
        <v>145</v>
      </c>
      <c r="C51" s="6"/>
      <c r="D51" s="6"/>
      <c r="E51" s="7" t="s">
        <v>143</v>
      </c>
      <c r="F51" s="6"/>
      <c r="G51" s="18"/>
      <c r="H51" s="12"/>
      <c r="I51" s="12"/>
      <c r="J51" s="12"/>
      <c r="K51" s="18"/>
      <c r="L51" s="18"/>
      <c r="M51" s="18"/>
      <c r="N51" s="66"/>
    </row>
    <row r="52" spans="1:14" ht="25.5">
      <c r="A52" s="138"/>
      <c r="B52" s="30" t="s">
        <v>28</v>
      </c>
      <c r="C52" s="31" t="s">
        <v>15</v>
      </c>
      <c r="D52" s="31" t="str">
        <f>'D-Entry Form'!A24</f>
        <v>TS-0005(WG5)</v>
      </c>
      <c r="E52" s="31" t="str">
        <f>'D-Entry Form'!B24</f>
        <v>Management enablement (OMA)</v>
      </c>
      <c r="F52" s="31" t="str">
        <f>'D-Entry Form'!C24</f>
        <v>SeungKyu Park (LG Electronics), Jiaxin Yin (Huawei Technologies)</v>
      </c>
      <c r="G52" s="104">
        <f>'D-Entry Form'!D24</f>
        <v>8</v>
      </c>
      <c r="H52" s="104">
        <f>'D-Entry Form'!E24</f>
        <v>11</v>
      </c>
      <c r="I52" s="104">
        <f>'D-Entry Form'!F24</f>
        <v>11</v>
      </c>
      <c r="J52" s="104">
        <f>'D-Entry Form'!G24</f>
        <v>11</v>
      </c>
      <c r="K52" s="104">
        <f>'D-Entry Form'!H24</f>
        <v>11</v>
      </c>
      <c r="L52" s="104">
        <f>'D-Entry Form'!I24</f>
        <v>12</v>
      </c>
      <c r="M52" s="104">
        <f>'D-Entry Form'!J24</f>
        <v>12</v>
      </c>
      <c r="N52" s="72">
        <f>'D-Entry Form'!K24</f>
        <v>0</v>
      </c>
    </row>
    <row r="53" spans="1:14" s="36" customFormat="1" ht="15">
      <c r="A53" s="135"/>
      <c r="B53" s="34"/>
      <c r="C53" s="35"/>
      <c r="D53" s="35"/>
      <c r="E53" s="35"/>
      <c r="F53" s="35"/>
      <c r="G53" s="71">
        <f>'E-Calculations'!D54</f>
        <v>41617</v>
      </c>
      <c r="H53" s="71">
        <f>'E-Calculations'!E54</f>
        <v>41799</v>
      </c>
      <c r="I53" s="71">
        <f>'E-Calculations'!F54</f>
        <v>41799</v>
      </c>
      <c r="J53" s="71">
        <f>'E-Calculations'!G54</f>
        <v>41799</v>
      </c>
      <c r="K53" s="71">
        <f>'E-Calculations'!H54</f>
        <v>41799</v>
      </c>
      <c r="L53" s="71">
        <f>'E-Calculations'!I54</f>
        <v>41848</v>
      </c>
      <c r="M53" s="71">
        <f>'E-Calculations'!J54</f>
        <v>41848</v>
      </c>
      <c r="N53" s="73"/>
    </row>
    <row r="54" spans="1:14" ht="15">
      <c r="A54" s="138"/>
      <c r="B54" s="30" t="s">
        <v>28</v>
      </c>
      <c r="C54" s="31" t="s">
        <v>15</v>
      </c>
      <c r="D54" s="31" t="str">
        <f>'D-Entry Form'!A25</f>
        <v>TS-0006(WG5)</v>
      </c>
      <c r="E54" s="31" t="str">
        <f>'D-Entry Form'!B25</f>
        <v>Management enablement (BBF)</v>
      </c>
      <c r="F54" s="31" t="str">
        <f>'D-Entry Form'!C25</f>
        <v>Timothy Carey (Alcatel-Lucent)</v>
      </c>
      <c r="G54" s="104">
        <f>'D-Entry Form'!D25</f>
        <v>8</v>
      </c>
      <c r="H54" s="104">
        <f>'D-Entry Form'!E25</f>
        <v>11</v>
      </c>
      <c r="I54" s="104">
        <f>'D-Entry Form'!F25</f>
        <v>11</v>
      </c>
      <c r="J54" s="104">
        <f>'D-Entry Form'!G25</f>
        <v>11</v>
      </c>
      <c r="K54" s="104">
        <f>'D-Entry Form'!H25</f>
        <v>11</v>
      </c>
      <c r="L54" s="104">
        <f>'D-Entry Form'!I25</f>
        <v>12</v>
      </c>
      <c r="M54" s="104">
        <f>'D-Entry Form'!J25</f>
        <v>12</v>
      </c>
      <c r="N54" s="72">
        <f>'D-Entry Form'!K25</f>
        <v>0</v>
      </c>
    </row>
    <row r="55" spans="1:14" s="36" customFormat="1" ht="15">
      <c r="A55" s="135"/>
      <c r="B55" s="34"/>
      <c r="C55" s="35"/>
      <c r="D55" s="35"/>
      <c r="E55" s="35"/>
      <c r="F55" s="35"/>
      <c r="G55" s="71">
        <f>'E-Calculations'!D55</f>
        <v>41617</v>
      </c>
      <c r="H55" s="71">
        <f>'E-Calculations'!E55</f>
        <v>41799</v>
      </c>
      <c r="I55" s="71">
        <f>'E-Calculations'!F55</f>
        <v>41799</v>
      </c>
      <c r="J55" s="71">
        <f>'E-Calculations'!G55</f>
        <v>41799</v>
      </c>
      <c r="K55" s="71">
        <f>'E-Calculations'!H55</f>
        <v>41799</v>
      </c>
      <c r="L55" s="71">
        <f>'E-Calculations'!I55</f>
        <v>41848</v>
      </c>
      <c r="M55" s="71">
        <f>'E-Calculations'!J55</f>
        <v>41848</v>
      </c>
      <c r="N55" s="73"/>
    </row>
    <row r="56" spans="1:14" ht="15">
      <c r="A56" s="134"/>
      <c r="B56" s="21"/>
      <c r="C56" s="6"/>
      <c r="D56" s="6"/>
      <c r="E56" s="7"/>
      <c r="F56" s="6"/>
      <c r="G56" s="18"/>
      <c r="H56" s="12"/>
      <c r="I56" s="12"/>
      <c r="J56" s="12"/>
      <c r="K56" s="18"/>
      <c r="L56" s="18"/>
      <c r="M56" s="18"/>
      <c r="N56" s="66"/>
    </row>
    <row r="57" spans="1:14" s="36" customFormat="1" ht="15">
      <c r="A57" s="139"/>
      <c r="B57" s="38"/>
      <c r="C57" s="39"/>
      <c r="D57" s="39"/>
      <c r="E57" s="39"/>
      <c r="F57" s="39"/>
      <c r="G57" s="76"/>
      <c r="H57" s="78"/>
      <c r="I57" s="76"/>
      <c r="J57" s="76"/>
      <c r="K57" s="76"/>
      <c r="L57" s="76"/>
      <c r="M57" s="76"/>
      <c r="N57" s="77"/>
    </row>
    <row r="58" spans="1:14" s="36" customFormat="1" ht="15">
      <c r="A58" s="139"/>
      <c r="B58" s="38"/>
      <c r="C58" s="39"/>
      <c r="D58" s="39"/>
      <c r="E58" s="39"/>
      <c r="F58" s="39"/>
      <c r="G58" s="76"/>
      <c r="H58" s="78"/>
      <c r="I58" s="76"/>
      <c r="J58" s="76"/>
      <c r="K58" s="76"/>
      <c r="L58" s="76"/>
      <c r="M58" s="76"/>
      <c r="N58" s="77"/>
    </row>
    <row r="59" spans="1:14" s="36" customFormat="1" ht="15">
      <c r="A59" s="139"/>
      <c r="B59" s="38"/>
      <c r="C59" s="39"/>
      <c r="D59" s="39"/>
      <c r="E59" s="39"/>
      <c r="F59" s="39"/>
      <c r="G59" s="76"/>
      <c r="H59" s="78"/>
      <c r="I59" s="76"/>
      <c r="J59" s="76"/>
      <c r="K59" s="76"/>
      <c r="L59" s="76"/>
      <c r="M59" s="76"/>
      <c r="N59" s="77"/>
    </row>
    <row r="60" spans="1:14" s="36" customFormat="1" ht="15">
      <c r="A60" s="139"/>
      <c r="B60" s="38"/>
      <c r="C60" s="39"/>
      <c r="D60" s="39"/>
      <c r="E60" s="39"/>
      <c r="F60" s="39"/>
      <c r="G60" s="76"/>
      <c r="H60" s="78"/>
      <c r="I60" s="76"/>
      <c r="J60" s="76"/>
      <c r="K60" s="76"/>
      <c r="L60" s="76"/>
      <c r="M60" s="76"/>
      <c r="N60" s="77"/>
    </row>
    <row r="61" spans="1:14" s="36" customFormat="1" ht="15">
      <c r="A61" s="139"/>
      <c r="B61" s="38"/>
      <c r="C61" s="39"/>
      <c r="D61" s="39"/>
      <c r="E61" s="39"/>
      <c r="F61" s="39"/>
      <c r="G61" s="76"/>
      <c r="H61" s="78"/>
      <c r="I61" s="76"/>
      <c r="J61" s="76"/>
      <c r="K61" s="76"/>
      <c r="L61" s="76"/>
      <c r="M61" s="76"/>
      <c r="N61" s="77"/>
    </row>
    <row r="62" spans="1:14" s="36" customFormat="1" ht="15">
      <c r="A62" s="139"/>
      <c r="B62" s="38"/>
      <c r="C62" s="39"/>
      <c r="D62" s="39"/>
      <c r="E62" s="39"/>
      <c r="F62" s="39"/>
      <c r="G62" s="76"/>
      <c r="H62" s="78"/>
      <c r="I62" s="76"/>
      <c r="J62" s="76"/>
      <c r="K62" s="76"/>
      <c r="L62" s="76"/>
      <c r="M62" s="76"/>
      <c r="N62" s="77"/>
    </row>
    <row r="63" spans="1:14" s="36" customFormat="1" ht="15">
      <c r="A63" s="139"/>
      <c r="B63" s="38"/>
      <c r="C63" s="39"/>
      <c r="D63" s="39"/>
      <c r="E63" s="39"/>
      <c r="F63" s="39"/>
      <c r="G63" s="76"/>
      <c r="H63" s="78"/>
      <c r="I63" s="76"/>
      <c r="J63" s="76"/>
      <c r="K63" s="76"/>
      <c r="L63" s="76"/>
      <c r="M63" s="76"/>
      <c r="N63" s="77"/>
    </row>
    <row r="64" spans="1:14" s="36" customFormat="1" ht="15">
      <c r="A64" s="139"/>
      <c r="B64" s="38"/>
      <c r="C64" s="39"/>
      <c r="D64" s="39"/>
      <c r="E64" s="39"/>
      <c r="F64" s="39"/>
      <c r="G64" s="76"/>
      <c r="H64" s="78"/>
      <c r="I64" s="76"/>
      <c r="J64" s="76"/>
      <c r="K64" s="76"/>
      <c r="L64" s="76"/>
      <c r="M64" s="76"/>
      <c r="N64" s="77"/>
    </row>
    <row r="65" spans="1:14" s="36" customFormat="1" ht="15">
      <c r="A65" s="139"/>
      <c r="B65" s="38"/>
      <c r="C65" s="39"/>
      <c r="D65" s="39"/>
      <c r="E65" s="39"/>
      <c r="F65" s="39"/>
      <c r="G65" s="76"/>
      <c r="H65" s="78"/>
      <c r="I65" s="76"/>
      <c r="J65" s="76"/>
      <c r="K65" s="76"/>
      <c r="L65" s="76"/>
      <c r="M65" s="76"/>
      <c r="N65" s="77"/>
    </row>
    <row r="66" spans="1:14" s="36" customFormat="1" ht="15">
      <c r="A66" s="139"/>
      <c r="B66" s="38"/>
      <c r="C66" s="39"/>
      <c r="D66" s="39"/>
      <c r="E66" s="39"/>
      <c r="F66" s="39"/>
      <c r="G66" s="76"/>
      <c r="H66" s="78"/>
      <c r="I66" s="76"/>
      <c r="J66" s="76"/>
      <c r="K66" s="76"/>
      <c r="L66" s="76"/>
      <c r="M66" s="76"/>
      <c r="N66" s="77"/>
    </row>
    <row r="67" spans="1:14" s="36" customFormat="1" ht="15">
      <c r="A67" s="139"/>
      <c r="B67" s="38"/>
      <c r="C67" s="39"/>
      <c r="D67" s="39"/>
      <c r="E67" s="39"/>
      <c r="F67" s="39"/>
      <c r="G67" s="76"/>
      <c r="H67" s="78"/>
      <c r="I67" s="76"/>
      <c r="J67" s="76"/>
      <c r="K67" s="76"/>
      <c r="L67" s="76"/>
      <c r="M67" s="76"/>
      <c r="N67" s="77"/>
    </row>
    <row r="68" spans="1:14" ht="15.75" thickBot="1">
      <c r="A68" s="13"/>
      <c r="B68" s="14"/>
      <c r="C68" s="15"/>
      <c r="D68" s="15"/>
      <c r="E68" s="15"/>
      <c r="F68" s="15"/>
      <c r="G68" s="20"/>
      <c r="H68" s="16"/>
      <c r="I68" s="16"/>
      <c r="J68" s="16"/>
      <c r="K68" s="20"/>
      <c r="L68" s="20"/>
      <c r="M68" s="20"/>
      <c r="N68" s="68"/>
    </row>
    <row r="69" spans="1:14" ht="15.75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1" ht="15">
      <c r="L71" s="23"/>
    </row>
  </sheetData>
  <sheetProtection/>
  <mergeCells count="5">
    <mergeCell ref="G2:M2"/>
    <mergeCell ref="K9:M9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M4:M4"/>
  <sheetViews>
    <sheetView zoomScale="70" zoomScaleNormal="70" zoomScalePageLayoutView="0" workbookViewId="0" topLeftCell="A1">
      <selection activeCell="V10" sqref="V10"/>
    </sheetView>
  </sheetViews>
  <sheetFormatPr defaultColWidth="11.421875" defaultRowHeight="15"/>
  <cols>
    <col min="13" max="13" width="20.28125" style="0" bestFit="1" customWidth="1"/>
  </cols>
  <sheetData>
    <row r="4" ht="15">
      <c r="M4" s="10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" sqref="A8"/>
    </sheetView>
  </sheetViews>
  <sheetFormatPr defaultColWidth="11.421875" defaultRowHeight="15"/>
  <cols>
    <col min="1" max="1" width="16.57421875" style="0" bestFit="1" customWidth="1"/>
    <col min="2" max="2" width="45.140625" style="0" customWidth="1"/>
    <col min="3" max="3" width="35.7109375" style="0" bestFit="1" customWidth="1"/>
    <col min="11" max="11" width="18.00390625" style="42" customWidth="1"/>
    <col min="12" max="12" width="5.00390625" style="0" customWidth="1"/>
  </cols>
  <sheetData>
    <row r="1" spans="2:3" ht="15.75" thickBot="1">
      <c r="B1" s="106" t="s">
        <v>91</v>
      </c>
      <c r="C1" s="107" t="s">
        <v>149</v>
      </c>
    </row>
    <row r="2" spans="1:11" ht="15.75" customHeight="1" thickTop="1">
      <c r="A2" s="175" t="s">
        <v>132</v>
      </c>
      <c r="B2" s="173" t="s">
        <v>1</v>
      </c>
      <c r="C2" s="177" t="s">
        <v>3</v>
      </c>
      <c r="D2" s="179" t="s">
        <v>59</v>
      </c>
      <c r="E2" s="165"/>
      <c r="F2" s="165"/>
      <c r="G2" s="165"/>
      <c r="H2" s="165"/>
      <c r="I2" s="165"/>
      <c r="J2" s="166"/>
      <c r="K2" s="177" t="s">
        <v>69</v>
      </c>
    </row>
    <row r="3" spans="1:11" ht="15.75" customHeight="1">
      <c r="A3" s="176"/>
      <c r="B3" s="174"/>
      <c r="C3" s="178"/>
      <c r="D3" s="41" t="s">
        <v>49</v>
      </c>
      <c r="E3" s="169" t="s">
        <v>60</v>
      </c>
      <c r="F3" s="170"/>
      <c r="G3" s="169" t="s">
        <v>61</v>
      </c>
      <c r="H3" s="170"/>
      <c r="I3" s="171" t="s">
        <v>2</v>
      </c>
      <c r="J3" s="172"/>
      <c r="K3" s="178"/>
    </row>
    <row r="4" spans="1:11" ht="15" customHeight="1">
      <c r="A4" s="176"/>
      <c r="B4" s="174"/>
      <c r="C4" s="178"/>
      <c r="D4" s="43"/>
      <c r="E4" s="44" t="s">
        <v>4</v>
      </c>
      <c r="F4" s="44" t="s">
        <v>5</v>
      </c>
      <c r="G4" s="44" t="s">
        <v>4</v>
      </c>
      <c r="H4" s="44" t="s">
        <v>5</v>
      </c>
      <c r="I4" s="44" t="s">
        <v>4</v>
      </c>
      <c r="J4" s="44" t="s">
        <v>5</v>
      </c>
      <c r="K4" s="178"/>
    </row>
    <row r="5" spans="1:11" ht="15" customHeight="1">
      <c r="A5" s="59"/>
      <c r="B5" s="60" t="s">
        <v>8</v>
      </c>
      <c r="C5" s="58"/>
      <c r="D5" s="50" t="s">
        <v>81</v>
      </c>
      <c r="E5" s="50" t="s">
        <v>81</v>
      </c>
      <c r="F5" s="50" t="s">
        <v>81</v>
      </c>
      <c r="G5" s="50" t="s">
        <v>81</v>
      </c>
      <c r="H5" s="50" t="s">
        <v>81</v>
      </c>
      <c r="I5" s="50" t="s">
        <v>81</v>
      </c>
      <c r="J5" s="50" t="s">
        <v>81</v>
      </c>
      <c r="K5" s="45"/>
    </row>
    <row r="6" spans="1:12" ht="15">
      <c r="A6" s="61"/>
      <c r="B6" s="51"/>
      <c r="C6" s="113"/>
      <c r="D6" s="79"/>
      <c r="E6" s="79"/>
      <c r="F6" s="79"/>
      <c r="G6" s="79"/>
      <c r="H6" s="105"/>
      <c r="I6" s="79"/>
      <c r="J6" s="105"/>
      <c r="K6" s="119"/>
      <c r="L6" s="146"/>
    </row>
    <row r="7" spans="1:12" ht="30">
      <c r="A7" s="61" t="s">
        <v>74</v>
      </c>
      <c r="B7" s="51" t="s">
        <v>23</v>
      </c>
      <c r="C7" s="113" t="s">
        <v>98</v>
      </c>
      <c r="D7" s="79">
        <v>2</v>
      </c>
      <c r="E7" s="79">
        <v>3</v>
      </c>
      <c r="F7" s="79">
        <v>4</v>
      </c>
      <c r="G7" s="79">
        <v>11</v>
      </c>
      <c r="H7" s="82">
        <v>11</v>
      </c>
      <c r="I7" s="79">
        <v>12</v>
      </c>
      <c r="J7" s="82">
        <v>12</v>
      </c>
      <c r="K7" s="47">
        <v>0.45</v>
      </c>
      <c r="L7" s="146"/>
    </row>
    <row r="8" spans="1:12" ht="30">
      <c r="A8" s="61" t="s">
        <v>75</v>
      </c>
      <c r="B8" s="51" t="s">
        <v>24</v>
      </c>
      <c r="C8" s="113" t="s">
        <v>99</v>
      </c>
      <c r="D8" s="79">
        <v>2</v>
      </c>
      <c r="E8" s="79">
        <v>3</v>
      </c>
      <c r="F8" s="79">
        <v>4</v>
      </c>
      <c r="G8" s="79">
        <v>11</v>
      </c>
      <c r="H8" s="82">
        <v>11</v>
      </c>
      <c r="I8" s="79">
        <v>12</v>
      </c>
      <c r="J8" s="82">
        <v>12</v>
      </c>
      <c r="K8" s="47">
        <v>0.3</v>
      </c>
      <c r="L8" s="146"/>
    </row>
    <row r="9" spans="1:12" ht="15">
      <c r="A9" s="61"/>
      <c r="B9" s="51"/>
      <c r="C9" s="113"/>
      <c r="D9" s="79"/>
      <c r="E9" s="79"/>
      <c r="F9" s="79"/>
      <c r="G9" s="79"/>
      <c r="H9" s="105"/>
      <c r="I9" s="79"/>
      <c r="J9" s="105"/>
      <c r="K9" s="119"/>
      <c r="L9" s="146"/>
    </row>
    <row r="10" spans="1:12" ht="15" customHeight="1">
      <c r="A10" s="59"/>
      <c r="B10" s="60" t="s">
        <v>18</v>
      </c>
      <c r="C10" s="58"/>
      <c r="D10" s="80"/>
      <c r="E10" s="83"/>
      <c r="F10" s="83"/>
      <c r="G10" s="83"/>
      <c r="H10" s="83"/>
      <c r="I10" s="83"/>
      <c r="J10" s="83"/>
      <c r="K10" s="45"/>
      <c r="L10" s="146"/>
    </row>
    <row r="11" spans="1:12" ht="15">
      <c r="A11" s="61"/>
      <c r="B11" s="51"/>
      <c r="C11" s="49"/>
      <c r="D11" s="79"/>
      <c r="E11" s="79"/>
      <c r="F11" s="79"/>
      <c r="G11" s="79"/>
      <c r="H11" s="105"/>
      <c r="I11" s="79"/>
      <c r="J11" s="105"/>
      <c r="K11" s="119"/>
      <c r="L11" s="146"/>
    </row>
    <row r="12" spans="1:12" ht="15">
      <c r="A12" s="61"/>
      <c r="B12" s="51"/>
      <c r="C12" s="49"/>
      <c r="D12" s="79"/>
      <c r="E12" s="79"/>
      <c r="F12" s="105"/>
      <c r="G12" s="79"/>
      <c r="H12" s="105"/>
      <c r="I12" s="79"/>
      <c r="J12" s="105"/>
      <c r="K12" s="119"/>
      <c r="L12" s="146"/>
    </row>
    <row r="13" spans="1:12" ht="30">
      <c r="A13" s="61" t="s">
        <v>100</v>
      </c>
      <c r="B13" s="51" t="s">
        <v>36</v>
      </c>
      <c r="C13" s="113" t="s">
        <v>101</v>
      </c>
      <c r="D13" s="79">
        <v>8</v>
      </c>
      <c r="E13" s="79">
        <v>10</v>
      </c>
      <c r="F13" s="82">
        <v>10</v>
      </c>
      <c r="G13" s="79">
        <v>11</v>
      </c>
      <c r="H13" s="82">
        <v>11</v>
      </c>
      <c r="I13" s="79">
        <v>12</v>
      </c>
      <c r="J13" s="82">
        <v>12</v>
      </c>
      <c r="K13" s="47">
        <v>0</v>
      </c>
      <c r="L13" s="146"/>
    </row>
    <row r="14" spans="1:12" ht="30">
      <c r="A14" s="61" t="s">
        <v>76</v>
      </c>
      <c r="B14" s="51" t="s">
        <v>35</v>
      </c>
      <c r="C14" s="49" t="s">
        <v>20</v>
      </c>
      <c r="D14" s="79">
        <v>3</v>
      </c>
      <c r="E14" s="79">
        <v>8</v>
      </c>
      <c r="F14" s="82">
        <v>9</v>
      </c>
      <c r="G14" s="79">
        <v>8</v>
      </c>
      <c r="H14" s="82">
        <v>9</v>
      </c>
      <c r="I14" s="79">
        <v>10</v>
      </c>
      <c r="J14" s="82">
        <v>10</v>
      </c>
      <c r="K14" s="47">
        <v>0.7</v>
      </c>
      <c r="L14" s="146"/>
    </row>
    <row r="15" spans="1:12" ht="15" customHeight="1">
      <c r="A15" s="59"/>
      <c r="B15" s="60" t="s">
        <v>65</v>
      </c>
      <c r="C15" s="58"/>
      <c r="D15" s="80"/>
      <c r="E15" s="83"/>
      <c r="F15" s="83"/>
      <c r="G15" s="83"/>
      <c r="H15" s="83"/>
      <c r="I15" s="83"/>
      <c r="J15" s="83"/>
      <c r="K15" s="45"/>
      <c r="L15" s="146"/>
    </row>
    <row r="16" spans="1:12" ht="30">
      <c r="A16" s="61" t="s">
        <v>94</v>
      </c>
      <c r="B16" s="51" t="s">
        <v>97</v>
      </c>
      <c r="C16" s="113" t="s">
        <v>102</v>
      </c>
      <c r="D16" s="79">
        <v>5</v>
      </c>
      <c r="E16" s="79">
        <v>9</v>
      </c>
      <c r="F16" s="82">
        <v>9</v>
      </c>
      <c r="G16" s="79">
        <v>9</v>
      </c>
      <c r="H16" s="82">
        <v>9</v>
      </c>
      <c r="I16" s="79">
        <v>10</v>
      </c>
      <c r="J16" s="82">
        <v>10</v>
      </c>
      <c r="K16" s="47">
        <v>0.33</v>
      </c>
      <c r="L16" s="146"/>
    </row>
    <row r="17" spans="1:12" ht="30">
      <c r="A17" s="61" t="s">
        <v>96</v>
      </c>
      <c r="B17" s="51" t="s">
        <v>67</v>
      </c>
      <c r="C17" s="49" t="s">
        <v>68</v>
      </c>
      <c r="D17" s="79">
        <v>5</v>
      </c>
      <c r="E17" s="79">
        <v>11</v>
      </c>
      <c r="F17" s="82">
        <v>11</v>
      </c>
      <c r="G17" s="79">
        <v>11</v>
      </c>
      <c r="H17" s="82">
        <v>11</v>
      </c>
      <c r="I17" s="79">
        <v>12</v>
      </c>
      <c r="J17" s="82">
        <v>12</v>
      </c>
      <c r="K17" s="47">
        <v>0.2</v>
      </c>
      <c r="L17" s="146"/>
    </row>
    <row r="18" spans="1:12" ht="15" customHeight="1">
      <c r="A18" s="59"/>
      <c r="B18" s="60" t="s">
        <v>41</v>
      </c>
      <c r="C18" s="58"/>
      <c r="D18" s="80"/>
      <c r="E18" s="83"/>
      <c r="F18" s="83"/>
      <c r="G18" s="83"/>
      <c r="H18" s="83"/>
      <c r="I18" s="83"/>
      <c r="J18" s="83"/>
      <c r="K18" s="45"/>
      <c r="L18" s="146"/>
    </row>
    <row r="19" spans="1:12" ht="30">
      <c r="A19" s="61" t="s">
        <v>79</v>
      </c>
      <c r="B19" s="51" t="s">
        <v>38</v>
      </c>
      <c r="C19" s="49" t="s">
        <v>44</v>
      </c>
      <c r="D19" s="79">
        <v>5</v>
      </c>
      <c r="E19" s="79">
        <v>9</v>
      </c>
      <c r="F19" s="82">
        <v>9</v>
      </c>
      <c r="G19" s="79">
        <v>9</v>
      </c>
      <c r="H19" s="82">
        <v>9</v>
      </c>
      <c r="I19" s="84">
        <v>10</v>
      </c>
      <c r="J19" s="82">
        <v>10</v>
      </c>
      <c r="K19" s="47">
        <v>0.65</v>
      </c>
      <c r="L19" s="146"/>
    </row>
    <row r="20" spans="1:12" ht="30">
      <c r="A20" s="61" t="s">
        <v>80</v>
      </c>
      <c r="B20" s="51" t="s">
        <v>42</v>
      </c>
      <c r="C20" s="49" t="s">
        <v>44</v>
      </c>
      <c r="D20" s="79">
        <v>6</v>
      </c>
      <c r="E20" s="79">
        <v>10</v>
      </c>
      <c r="F20" s="82">
        <v>10</v>
      </c>
      <c r="G20" s="79">
        <v>10</v>
      </c>
      <c r="H20" s="82">
        <v>10</v>
      </c>
      <c r="I20" s="84">
        <v>11</v>
      </c>
      <c r="J20" s="82">
        <v>11</v>
      </c>
      <c r="K20" s="47">
        <v>0.25</v>
      </c>
      <c r="L20" s="146"/>
    </row>
    <row r="21" spans="1:12" ht="15" customHeight="1">
      <c r="A21" s="59"/>
      <c r="B21" s="60" t="s">
        <v>73</v>
      </c>
      <c r="C21" s="58"/>
      <c r="D21" s="80"/>
      <c r="E21" s="83"/>
      <c r="F21" s="83"/>
      <c r="G21" s="83"/>
      <c r="H21" s="83"/>
      <c r="I21" s="83"/>
      <c r="J21" s="83"/>
      <c r="K21" s="45"/>
      <c r="L21" s="146"/>
    </row>
    <row r="22" spans="1:12" ht="45">
      <c r="A22" s="61" t="s">
        <v>77</v>
      </c>
      <c r="B22" s="51" t="s">
        <v>29</v>
      </c>
      <c r="C22" s="49" t="s">
        <v>30</v>
      </c>
      <c r="D22" s="79">
        <v>3</v>
      </c>
      <c r="E22" s="79">
        <v>7</v>
      </c>
      <c r="F22" s="105">
        <v>7</v>
      </c>
      <c r="G22" s="79">
        <v>7</v>
      </c>
      <c r="H22" s="105">
        <v>7</v>
      </c>
      <c r="I22" s="84">
        <v>8</v>
      </c>
      <c r="J22" s="82">
        <v>8</v>
      </c>
      <c r="K22" s="47">
        <v>0.95</v>
      </c>
      <c r="L22" s="146"/>
    </row>
    <row r="23" spans="1:12" ht="30">
      <c r="A23" s="61" t="s">
        <v>78</v>
      </c>
      <c r="B23" s="51" t="s">
        <v>134</v>
      </c>
      <c r="C23" s="49" t="s">
        <v>33</v>
      </c>
      <c r="D23" s="79">
        <v>3</v>
      </c>
      <c r="E23" s="79">
        <v>11</v>
      </c>
      <c r="F23" s="82">
        <v>11</v>
      </c>
      <c r="G23" s="79">
        <v>11</v>
      </c>
      <c r="H23" s="82">
        <v>11</v>
      </c>
      <c r="I23" s="84">
        <v>12</v>
      </c>
      <c r="J23" s="82">
        <v>12</v>
      </c>
      <c r="K23" s="47">
        <v>0.45</v>
      </c>
      <c r="L23" s="146"/>
    </row>
    <row r="24" spans="1:12" ht="45">
      <c r="A24" s="61" t="s">
        <v>137</v>
      </c>
      <c r="B24" s="51" t="s">
        <v>139</v>
      </c>
      <c r="C24" s="113" t="s">
        <v>141</v>
      </c>
      <c r="D24" s="147">
        <v>8</v>
      </c>
      <c r="E24" s="79">
        <v>11</v>
      </c>
      <c r="F24" s="82">
        <v>11</v>
      </c>
      <c r="G24" s="79">
        <v>11</v>
      </c>
      <c r="H24" s="82">
        <v>11</v>
      </c>
      <c r="I24" s="84">
        <v>12</v>
      </c>
      <c r="J24" s="82">
        <v>12</v>
      </c>
      <c r="K24" s="47">
        <v>0</v>
      </c>
      <c r="L24" s="146"/>
    </row>
    <row r="25" spans="1:12" ht="30">
      <c r="A25" s="61" t="s">
        <v>138</v>
      </c>
      <c r="B25" s="51" t="s">
        <v>140</v>
      </c>
      <c r="C25" s="113" t="s">
        <v>142</v>
      </c>
      <c r="D25" s="147">
        <v>8</v>
      </c>
      <c r="E25" s="79">
        <v>11</v>
      </c>
      <c r="F25" s="82">
        <v>11</v>
      </c>
      <c r="G25" s="79">
        <v>11</v>
      </c>
      <c r="H25" s="82">
        <v>11</v>
      </c>
      <c r="I25" s="84">
        <v>12</v>
      </c>
      <c r="J25" s="82">
        <v>12</v>
      </c>
      <c r="K25" s="47">
        <v>0</v>
      </c>
      <c r="L25" s="146"/>
    </row>
    <row r="26" spans="1:11" ht="15">
      <c r="A26" s="48"/>
      <c r="B26" s="51"/>
      <c r="C26" s="49"/>
      <c r="D26" s="85"/>
      <c r="E26" s="86"/>
      <c r="F26" s="86"/>
      <c r="G26" s="86"/>
      <c r="H26" s="86"/>
      <c r="I26" s="84"/>
      <c r="J26" s="86"/>
      <c r="K26" s="52"/>
    </row>
    <row r="27" spans="1:11" ht="15.75" thickBot="1">
      <c r="A27" s="53"/>
      <c r="B27" s="54"/>
      <c r="C27" s="55"/>
      <c r="D27" s="87"/>
      <c r="E27" s="88"/>
      <c r="F27" s="88"/>
      <c r="G27" s="88"/>
      <c r="H27" s="88"/>
      <c r="I27" s="89"/>
      <c r="J27" s="88"/>
      <c r="K27" s="56"/>
    </row>
    <row r="28" ht="15.75" thickTop="1"/>
    <row r="29" ht="15">
      <c r="B29" s="57"/>
    </row>
    <row r="30" ht="15">
      <c r="B30" s="57"/>
    </row>
    <row r="31" ht="15">
      <c r="B31" s="57"/>
    </row>
    <row r="32" ht="15">
      <c r="B32" s="57"/>
    </row>
    <row r="33" ht="15">
      <c r="B33" s="57"/>
    </row>
    <row r="34" ht="15">
      <c r="B34" s="57"/>
    </row>
    <row r="35" ht="15">
      <c r="B35" s="57"/>
    </row>
    <row r="37" ht="15">
      <c r="K37"/>
    </row>
    <row r="38" ht="15">
      <c r="K38"/>
    </row>
    <row r="39" ht="15">
      <c r="K39"/>
    </row>
    <row r="40" ht="15">
      <c r="K40"/>
    </row>
    <row r="41" ht="15">
      <c r="K41"/>
    </row>
    <row r="42" ht="15">
      <c r="K42"/>
    </row>
    <row r="43" ht="15">
      <c r="K43"/>
    </row>
    <row r="44" ht="15">
      <c r="K44"/>
    </row>
    <row r="45" ht="15">
      <c r="K45"/>
    </row>
    <row r="46" ht="15">
      <c r="K46"/>
    </row>
  </sheetData>
  <sheetProtection/>
  <mergeCells count="8">
    <mergeCell ref="B2:B4"/>
    <mergeCell ref="A2:A4"/>
    <mergeCell ref="C2:C4"/>
    <mergeCell ref="D2:J2"/>
    <mergeCell ref="K2:K4"/>
    <mergeCell ref="E3:F3"/>
    <mergeCell ref="G3:H3"/>
    <mergeCell ref="I3:J3"/>
  </mergeCells>
  <dataValidations count="2">
    <dataValidation allowBlank="1" showInputMessage="1" showErrorMessage="1" sqref="K16:K17 K19:K20 K22:K23"/>
    <dataValidation type="whole" allowBlank="1" showInputMessage="1" showErrorMessage="1" sqref="F12:F14 H6:H9 H22:H25 F19:F20 F16:F17 H11:H14 J22:J25 H19:H20 H16:H17 J6:J9 F22:F25 J11:J14 J19:J20 J16:J17">
      <formula1>1</formula1>
      <formula2>100</formula2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9"/>
  <sheetViews>
    <sheetView zoomScale="85" zoomScaleNormal="85" zoomScalePageLayoutView="0" workbookViewId="0" topLeftCell="A32">
      <pane ySplit="1515" topLeftCell="A31" activePane="topLeft" state="split"/>
      <selection pane="topLeft" activeCell="A32" sqref="A32"/>
      <selection pane="bottomLeft" activeCell="L33" sqref="L33"/>
    </sheetView>
  </sheetViews>
  <sheetFormatPr defaultColWidth="11.421875" defaultRowHeight="15"/>
  <cols>
    <col min="1" max="1" width="13.57421875" style="25" bestFit="1" customWidth="1"/>
    <col min="2" max="2" width="30.8515625" style="24" customWidth="1"/>
    <col min="3" max="3" width="24.140625" style="26" customWidth="1"/>
    <col min="4" max="4" width="10.57421875" style="93" bestFit="1" customWidth="1"/>
    <col min="5" max="5" width="15.00390625" style="93" bestFit="1" customWidth="1"/>
    <col min="6" max="6" width="10.57421875" style="93" bestFit="1" customWidth="1"/>
    <col min="7" max="7" width="14.57421875" style="93" bestFit="1" customWidth="1"/>
    <col min="8" max="8" width="12.7109375" style="93" customWidth="1"/>
    <col min="9" max="10" width="10.57421875" style="93" bestFit="1" customWidth="1"/>
    <col min="11" max="11" width="28.421875" style="26" bestFit="1" customWidth="1"/>
    <col min="12" max="13" width="29.8515625" style="26" bestFit="1" customWidth="1"/>
    <col min="14" max="14" width="29.140625" style="26" bestFit="1" customWidth="1"/>
    <col min="15" max="18" width="10.421875" style="26" bestFit="1" customWidth="1"/>
    <col min="19" max="16384" width="11.421875" style="26" customWidth="1"/>
  </cols>
  <sheetData>
    <row r="1" spans="1:5" ht="15">
      <c r="A1" s="97" t="s">
        <v>83</v>
      </c>
      <c r="B1" s="94"/>
      <c r="C1" s="95"/>
      <c r="D1" s="98"/>
      <c r="E1" s="29"/>
    </row>
    <row r="2" spans="1:4" ht="15">
      <c r="A2" s="37" t="s">
        <v>82</v>
      </c>
      <c r="B2" s="29"/>
      <c r="C2" s="95"/>
      <c r="D2" s="81"/>
    </row>
    <row r="3" spans="1:4" ht="15">
      <c r="A3" s="26" t="s">
        <v>10</v>
      </c>
      <c r="B3" s="29">
        <v>41176</v>
      </c>
      <c r="C3" s="96"/>
      <c r="D3" s="29"/>
    </row>
    <row r="4" spans="1:3" ht="15">
      <c r="A4" s="26" t="s">
        <v>11</v>
      </c>
      <c r="B4" s="29">
        <v>41253</v>
      </c>
      <c r="C4" s="96"/>
    </row>
    <row r="5" spans="1:3" ht="15">
      <c r="A5" s="26" t="s">
        <v>12</v>
      </c>
      <c r="B5" s="29">
        <v>41297</v>
      </c>
      <c r="C5" s="96"/>
    </row>
    <row r="6" spans="1:3" ht="15">
      <c r="A6" s="26" t="s">
        <v>34</v>
      </c>
      <c r="B6" s="29">
        <v>41379</v>
      </c>
      <c r="C6" s="96"/>
    </row>
    <row r="7" spans="1:3" ht="15">
      <c r="A7" s="26" t="s">
        <v>27</v>
      </c>
      <c r="B7" s="29">
        <v>41442</v>
      </c>
      <c r="C7" s="96"/>
    </row>
    <row r="8" spans="1:3" ht="15">
      <c r="A8" s="26" t="s">
        <v>19</v>
      </c>
      <c r="B8" s="29">
        <v>41491</v>
      </c>
      <c r="C8" s="96"/>
    </row>
    <row r="9" spans="1:3" ht="15">
      <c r="A9" s="26" t="s">
        <v>39</v>
      </c>
      <c r="B9" s="29">
        <v>41561</v>
      </c>
      <c r="C9" s="96"/>
    </row>
    <row r="10" spans="1:3" ht="15">
      <c r="A10" s="26" t="s">
        <v>40</v>
      </c>
      <c r="B10" s="29">
        <v>41617</v>
      </c>
      <c r="C10" s="96"/>
    </row>
    <row r="11" spans="1:3" ht="15">
      <c r="A11" s="26" t="s">
        <v>50</v>
      </c>
      <c r="B11" s="29">
        <v>41687</v>
      </c>
      <c r="C11" s="96"/>
    </row>
    <row r="12" spans="1:3" ht="15">
      <c r="A12" s="26" t="s">
        <v>51</v>
      </c>
      <c r="B12" s="29">
        <v>41736</v>
      </c>
      <c r="C12" s="96"/>
    </row>
    <row r="13" spans="1:3" ht="15">
      <c r="A13" s="26" t="s">
        <v>52</v>
      </c>
      <c r="B13" s="29">
        <v>41799</v>
      </c>
      <c r="C13" s="96"/>
    </row>
    <row r="14" spans="1:3" ht="15">
      <c r="A14" s="26" t="s">
        <v>53</v>
      </c>
      <c r="B14" s="29">
        <v>41848</v>
      </c>
      <c r="C14" s="96"/>
    </row>
    <row r="15" spans="1:3" ht="15">
      <c r="A15" s="26" t="s">
        <v>54</v>
      </c>
      <c r="B15" s="29">
        <v>41904</v>
      </c>
      <c r="C15" s="96"/>
    </row>
    <row r="16" spans="1:3" ht="15">
      <c r="A16" s="26" t="s">
        <v>55</v>
      </c>
      <c r="B16" s="29">
        <v>41953</v>
      </c>
      <c r="C16" s="96"/>
    </row>
    <row r="17" spans="1:3" ht="15">
      <c r="A17" s="26" t="s">
        <v>56</v>
      </c>
      <c r="B17" s="29">
        <v>42023</v>
      </c>
      <c r="C17" s="96"/>
    </row>
    <row r="18" spans="1:3" ht="15">
      <c r="A18" s="26" t="s">
        <v>57</v>
      </c>
      <c r="B18" s="29">
        <v>42079</v>
      </c>
      <c r="C18" s="96"/>
    </row>
    <row r="19" spans="1:3" ht="15">
      <c r="A19" s="26" t="s">
        <v>58</v>
      </c>
      <c r="B19" s="29">
        <v>42142</v>
      </c>
      <c r="C19" s="96"/>
    </row>
    <row r="20" spans="1:3" ht="15">
      <c r="A20" s="26" t="s">
        <v>128</v>
      </c>
      <c r="B20" s="29">
        <v>42205</v>
      </c>
      <c r="C20" s="96"/>
    </row>
    <row r="21" spans="1:3" ht="15">
      <c r="A21" s="26" t="s">
        <v>129</v>
      </c>
      <c r="B21" s="29">
        <v>42254</v>
      </c>
      <c r="C21" s="96"/>
    </row>
    <row r="22" spans="1:3" ht="15">
      <c r="A22" s="26" t="s">
        <v>130</v>
      </c>
      <c r="B22" s="29">
        <v>42324</v>
      </c>
      <c r="C22" s="96"/>
    </row>
    <row r="23" spans="1:3" ht="15">
      <c r="A23" s="26"/>
      <c r="B23" s="29"/>
      <c r="C23" s="96"/>
    </row>
    <row r="24" spans="1:3" ht="15">
      <c r="A24" s="26"/>
      <c r="B24" s="29"/>
      <c r="C24" s="96"/>
    </row>
    <row r="25" spans="1:3" ht="15">
      <c r="A25" s="26"/>
      <c r="B25" s="26"/>
      <c r="C25" s="96"/>
    </row>
    <row r="26" spans="1:3" ht="15">
      <c r="A26" s="26"/>
      <c r="B26" s="26"/>
      <c r="C26" s="96"/>
    </row>
    <row r="27" spans="1:4" ht="15">
      <c r="A27" s="97" t="s">
        <v>83</v>
      </c>
      <c r="B27" s="94"/>
      <c r="C27" s="95"/>
      <c r="D27" s="29"/>
    </row>
    <row r="30" spans="1:13" ht="15">
      <c r="A30" s="101" t="s">
        <v>133</v>
      </c>
      <c r="B30" s="99"/>
      <c r="C30" s="99"/>
      <c r="D30" s="100"/>
      <c r="E30" s="100"/>
      <c r="F30" s="100"/>
      <c r="G30" s="100"/>
      <c r="H30" s="100"/>
      <c r="I30" s="100"/>
      <c r="J30" s="100"/>
      <c r="K30" s="99"/>
      <c r="L30" s="99"/>
      <c r="M30" s="99"/>
    </row>
    <row r="31" spans="1:14" ht="30">
      <c r="A31" s="90">
        <f>'D-Entry Form'!A1</f>
        <v>0</v>
      </c>
      <c r="B31" s="90" t="str">
        <f>'D-Entry Form'!B1</f>
        <v>one M2M Work Programme Status: </v>
      </c>
      <c r="C31" s="90" t="str">
        <f>'D-Entry Form'!C1</f>
        <v>2013-12-13 (closing of TP8)</v>
      </c>
      <c r="D31" s="91">
        <f>'D-Entry Form'!D1</f>
        <v>0</v>
      </c>
      <c r="E31" s="91">
        <f>'D-Entry Form'!E1</f>
        <v>0</v>
      </c>
      <c r="F31" s="91">
        <f>'D-Entry Form'!F1</f>
        <v>0</v>
      </c>
      <c r="G31" s="91">
        <f>'D-Entry Form'!G1</f>
        <v>0</v>
      </c>
      <c r="H31" s="91">
        <f>'D-Entry Form'!H1</f>
        <v>0</v>
      </c>
      <c r="I31" s="91">
        <f>'D-Entry Form'!I1</f>
        <v>0</v>
      </c>
      <c r="J31" s="91">
        <f>'D-Entry Form'!J1</f>
        <v>0</v>
      </c>
      <c r="K31" s="90">
        <f>'D-Entry Form'!K1</f>
        <v>0</v>
      </c>
      <c r="L31" s="90"/>
      <c r="M31" s="90"/>
      <c r="N31" s="90"/>
    </row>
    <row r="32" spans="1:14" ht="30">
      <c r="A32" s="127" t="str">
        <f>'D-Entry Form'!A2</f>
        <v>Doc ID</v>
      </c>
      <c r="B32" s="127" t="str">
        <f>'D-Entry Form'!B2</f>
        <v>Title</v>
      </c>
      <c r="C32" s="127" t="str">
        <f>'D-Entry Form'!C2</f>
        <v>Rapporteur</v>
      </c>
      <c r="D32" s="128" t="str">
        <f>'D-Entry Form'!D2</f>
        <v>Milestone dates</v>
      </c>
      <c r="E32" s="128">
        <f>'D-Entry Form'!E2</f>
        <v>0</v>
      </c>
      <c r="F32" s="128">
        <f>'D-Entry Form'!F2</f>
        <v>0</v>
      </c>
      <c r="G32" s="128">
        <f>'D-Entry Form'!G2</f>
        <v>0</v>
      </c>
      <c r="H32" s="128">
        <f>'D-Entry Form'!H2</f>
        <v>0</v>
      </c>
      <c r="I32" s="128">
        <f>'D-Entry Form'!I2</f>
        <v>0</v>
      </c>
      <c r="J32" s="128">
        <f>'D-Entry Form'!J2</f>
        <v>0</v>
      </c>
      <c r="K32" s="127" t="str">
        <f>'D-Entry Form'!K2</f>
        <v>Level of completeness</v>
      </c>
      <c r="L32" s="129" t="s">
        <v>71</v>
      </c>
      <c r="M32" s="129" t="s">
        <v>72</v>
      </c>
      <c r="N32" s="90"/>
    </row>
    <row r="33" spans="1:14" ht="15">
      <c r="A33" s="127">
        <f>'D-Entry Form'!A3</f>
        <v>0</v>
      </c>
      <c r="B33" s="127">
        <f>'D-Entry Form'!B3</f>
        <v>0</v>
      </c>
      <c r="C33" s="127">
        <f>'D-Entry Form'!C3</f>
        <v>0</v>
      </c>
      <c r="D33" s="128" t="str">
        <f>'D-Entry Form'!D3</f>
        <v>Start</v>
      </c>
      <c r="E33" s="128" t="str">
        <f>'D-Entry Form'!E3</f>
        <v>Change Control</v>
      </c>
      <c r="F33" s="128">
        <f>'D-Entry Form'!F3</f>
        <v>0</v>
      </c>
      <c r="G33" s="128" t="str">
        <f>'D-Entry Form'!G3</f>
        <v>Freeze</v>
      </c>
      <c r="H33" s="128">
        <f>'D-Entry Form'!H3</f>
        <v>0</v>
      </c>
      <c r="I33" s="128" t="str">
        <f>'D-Entry Form'!I3</f>
        <v>Approval</v>
      </c>
      <c r="J33" s="128">
        <f>'D-Entry Form'!J3</f>
        <v>0</v>
      </c>
      <c r="K33" s="127">
        <f>'D-Entry Form'!K3</f>
        <v>0</v>
      </c>
      <c r="L33" s="130"/>
      <c r="M33" s="130"/>
      <c r="N33" s="90"/>
    </row>
    <row r="34" spans="1:14" ht="15">
      <c r="A34" s="127">
        <f>'D-Entry Form'!A4</f>
        <v>0</v>
      </c>
      <c r="B34" s="127">
        <f>'D-Entry Form'!B4</f>
        <v>0</v>
      </c>
      <c r="C34" s="127">
        <f>'D-Entry Form'!C4</f>
        <v>0</v>
      </c>
      <c r="D34" s="128">
        <f>'D-Entry Form'!D4</f>
        <v>0</v>
      </c>
      <c r="E34" s="128" t="str">
        <f>'D-Entry Form'!E4</f>
        <v>Target</v>
      </c>
      <c r="F34" s="128" t="str">
        <f>'D-Entry Form'!F4</f>
        <v>Forecast</v>
      </c>
      <c r="G34" s="128" t="str">
        <f>'D-Entry Form'!G4</f>
        <v>Target</v>
      </c>
      <c r="H34" s="128" t="str">
        <f>'D-Entry Form'!H4</f>
        <v>Forecast</v>
      </c>
      <c r="I34" s="128" t="str">
        <f>'D-Entry Form'!I4</f>
        <v>Target</v>
      </c>
      <c r="J34" s="128" t="str">
        <f>'D-Entry Form'!J4</f>
        <v>Forecast</v>
      </c>
      <c r="K34" s="127">
        <f>'D-Entry Form'!K4</f>
        <v>0</v>
      </c>
      <c r="L34" s="130"/>
      <c r="M34" s="130"/>
      <c r="N34" s="90"/>
    </row>
    <row r="35" spans="1:14" ht="15">
      <c r="A35" s="127">
        <f>'D-Entry Form'!A5</f>
        <v>0</v>
      </c>
      <c r="B35" s="127" t="str">
        <f>'D-Entry Form'!B5</f>
        <v>WG1 - REQ</v>
      </c>
      <c r="C35" s="127">
        <f>'D-Entry Form'!C5</f>
        <v>0</v>
      </c>
      <c r="D35" s="128" t="str">
        <f>'D-Entry Form'!D5</f>
        <v>TP#</v>
      </c>
      <c r="E35" s="128" t="str">
        <f>'D-Entry Form'!E5</f>
        <v>TP#</v>
      </c>
      <c r="F35" s="128" t="str">
        <f>'D-Entry Form'!F5</f>
        <v>TP#</v>
      </c>
      <c r="G35" s="128" t="str">
        <f>'D-Entry Form'!G5</f>
        <v>TP#</v>
      </c>
      <c r="H35" s="128" t="str">
        <f>'D-Entry Form'!H5</f>
        <v>TP#</v>
      </c>
      <c r="I35" s="128" t="str">
        <f>'D-Entry Form'!I5</f>
        <v>TP#</v>
      </c>
      <c r="J35" s="128" t="str">
        <f>'D-Entry Form'!J5</f>
        <v>TP#</v>
      </c>
      <c r="K35" s="127">
        <f>'D-Entry Form'!K5</f>
        <v>0</v>
      </c>
      <c r="L35" s="131"/>
      <c r="M35" s="131"/>
      <c r="N35" s="90"/>
    </row>
    <row r="36" spans="1:14" ht="15">
      <c r="A36" s="25">
        <f>'D-Entry Form'!A6</f>
        <v>0</v>
      </c>
      <c r="B36" s="25">
        <f>'D-Entry Form'!B6</f>
        <v>0</v>
      </c>
      <c r="C36" s="25">
        <f>'D-Entry Form'!C6</f>
        <v>0</v>
      </c>
      <c r="D36" s="29">
        <f ca="1">INDIRECT("B"&amp;2+'D-Entry Form'!D6)</f>
        <v>0</v>
      </c>
      <c r="E36" s="29">
        <f ca="1">INDIRECT("B"&amp;2+'D-Entry Form'!E6)</f>
        <v>0</v>
      </c>
      <c r="F36" s="29">
        <f ca="1">INDIRECT("B"&amp;2+'D-Entry Form'!F6)</f>
        <v>0</v>
      </c>
      <c r="G36" s="29">
        <f ca="1">INDIRECT("B"&amp;2+'D-Entry Form'!G6)</f>
        <v>0</v>
      </c>
      <c r="H36" s="29">
        <f ca="1">INDIRECT("B"&amp;2+'D-Entry Form'!H6)</f>
        <v>0</v>
      </c>
      <c r="I36" s="29">
        <f ca="1">INDIRECT("B"&amp;2+'D-Entry Form'!I6)</f>
        <v>0</v>
      </c>
      <c r="J36" s="29">
        <f ca="1">INDIRECT("B"&amp;2+'D-Entry Form'!J6)</f>
        <v>0</v>
      </c>
      <c r="K36" s="40">
        <f>'D-Entry Form'!K6</f>
        <v>0</v>
      </c>
      <c r="L36" s="40"/>
      <c r="M36" s="40"/>
      <c r="N36" s="25"/>
    </row>
    <row r="37" spans="1:13" ht="30">
      <c r="A37" s="25" t="str">
        <f>'D-Entry Form'!A7</f>
        <v>TR-0004(WG1)</v>
      </c>
      <c r="B37" s="25" t="str">
        <f>'D-Entry Form'!B7</f>
        <v>Definition and Acronyms</v>
      </c>
      <c r="C37" s="25" t="str">
        <f>'D-Entry Form'!C7</f>
        <v>Roland Hechwartner, Deutsche Telekom</v>
      </c>
      <c r="D37" s="29">
        <f ca="1">INDIRECT("B"&amp;2+'D-Entry Form'!D7)</f>
        <v>41253</v>
      </c>
      <c r="E37" s="29">
        <f ca="1">INDIRECT("B"&amp;2+'D-Entry Form'!E7)</f>
        <v>41297</v>
      </c>
      <c r="F37" s="29">
        <f ca="1">INDIRECT("B"&amp;2+'D-Entry Form'!F7)</f>
        <v>41379</v>
      </c>
      <c r="G37" s="29">
        <f ca="1">INDIRECT("B"&amp;2+'D-Entry Form'!G7)</f>
        <v>41799</v>
      </c>
      <c r="H37" s="29">
        <f ca="1">INDIRECT("B"&amp;2+'D-Entry Form'!H7)</f>
        <v>41799</v>
      </c>
      <c r="I37" s="29">
        <f ca="1">INDIRECT("B"&amp;2+'D-Entry Form'!I7)</f>
        <v>41848</v>
      </c>
      <c r="J37" s="29">
        <f ca="1">INDIRECT("B"&amp;2+'D-Entry Form'!J7)</f>
        <v>41848</v>
      </c>
      <c r="K37" s="40">
        <f>'D-Entry Form'!K7</f>
        <v>0.45</v>
      </c>
      <c r="L37" s="40">
        <v>0.4</v>
      </c>
      <c r="M37" s="40">
        <v>0.4</v>
      </c>
    </row>
    <row r="38" spans="1:13" ht="15">
      <c r="A38" s="25" t="str">
        <f>'D-Entry Form'!A8</f>
        <v>TR-0005(WG1)</v>
      </c>
      <c r="B38" s="25" t="str">
        <f>'D-Entry Form'!B8</f>
        <v>Roles and Focus Areas </v>
      </c>
      <c r="C38" s="25" t="str">
        <f>'D-Entry Form'!C8</f>
        <v>Josef Blanz, Qualcomm</v>
      </c>
      <c r="D38" s="29">
        <f ca="1">INDIRECT("B"&amp;2+'D-Entry Form'!D8)</f>
        <v>41253</v>
      </c>
      <c r="E38" s="29">
        <f ca="1">INDIRECT("B"&amp;2+'D-Entry Form'!E8)</f>
        <v>41297</v>
      </c>
      <c r="F38" s="29">
        <f ca="1">INDIRECT("B"&amp;2+'D-Entry Form'!F8)</f>
        <v>41379</v>
      </c>
      <c r="G38" s="29">
        <f ca="1">INDIRECT("B"&amp;2+'D-Entry Form'!G8)</f>
        <v>41799</v>
      </c>
      <c r="H38" s="29">
        <f ca="1">INDIRECT("B"&amp;2+'D-Entry Form'!H8)</f>
        <v>41799</v>
      </c>
      <c r="I38" s="29">
        <f ca="1">INDIRECT("B"&amp;2+'D-Entry Form'!I8)</f>
        <v>41848</v>
      </c>
      <c r="J38" s="29">
        <f ca="1">INDIRECT("B"&amp;2+'D-Entry Form'!J8)</f>
        <v>41848</v>
      </c>
      <c r="K38" s="40">
        <f>'D-Entry Form'!K8</f>
        <v>0.3</v>
      </c>
      <c r="L38" s="40">
        <v>0.3</v>
      </c>
      <c r="M38" s="40">
        <v>0.2</v>
      </c>
    </row>
    <row r="39" spans="1:13" ht="15">
      <c r="A39" s="25">
        <f>'D-Entry Form'!A9</f>
        <v>0</v>
      </c>
      <c r="B39" s="25">
        <f>'D-Entry Form'!B9</f>
        <v>0</v>
      </c>
      <c r="C39" s="25">
        <f>'D-Entry Form'!C9</f>
        <v>0</v>
      </c>
      <c r="D39" s="29">
        <f ca="1">INDIRECT("B"&amp;2+'D-Entry Form'!D9)</f>
        <v>0</v>
      </c>
      <c r="E39" s="29">
        <f ca="1">INDIRECT("B"&amp;2+'D-Entry Form'!E9)</f>
        <v>0</v>
      </c>
      <c r="F39" s="29">
        <f ca="1">INDIRECT("B"&amp;2+'D-Entry Form'!F9)</f>
        <v>0</v>
      </c>
      <c r="G39" s="29">
        <f ca="1">INDIRECT("B"&amp;2+'D-Entry Form'!G9)</f>
        <v>0</v>
      </c>
      <c r="H39" s="29">
        <f ca="1">INDIRECT("B"&amp;2+'D-Entry Form'!H9)</f>
        <v>0</v>
      </c>
      <c r="I39" s="29">
        <f ca="1">INDIRECT("B"&amp;2+'D-Entry Form'!I9)</f>
        <v>0</v>
      </c>
      <c r="J39" s="29">
        <f ca="1">INDIRECT("B"&amp;2+'D-Entry Form'!J9)</f>
        <v>0</v>
      </c>
      <c r="K39" s="40">
        <f>'D-Entry Form'!K9</f>
        <v>0</v>
      </c>
      <c r="L39" s="40">
        <v>0.95</v>
      </c>
      <c r="M39" s="40">
        <v>0.8</v>
      </c>
    </row>
    <row r="40" spans="1:13" ht="15">
      <c r="A40" s="25">
        <f>'D-Entry Form'!A10</f>
        <v>0</v>
      </c>
      <c r="B40" s="25" t="str">
        <f>'D-Entry Form'!B10</f>
        <v>WG2 - ARC</v>
      </c>
      <c r="C40" s="25">
        <f>'D-Entry Form'!C10</f>
        <v>0</v>
      </c>
      <c r="D40" s="92">
        <f>'D-Entry Form'!D10</f>
        <v>0</v>
      </c>
      <c r="E40" s="92">
        <f>'D-Entry Form'!E10</f>
        <v>0</v>
      </c>
      <c r="F40" s="92">
        <f>'D-Entry Form'!F10</f>
        <v>0</v>
      </c>
      <c r="G40" s="92">
        <f>'D-Entry Form'!G10</f>
        <v>0</v>
      </c>
      <c r="H40" s="92">
        <f>'D-Entry Form'!H10</f>
        <v>0</v>
      </c>
      <c r="I40" s="92">
        <f>'D-Entry Form'!I10</f>
        <v>0</v>
      </c>
      <c r="J40" s="92">
        <f>'D-Entry Form'!J10</f>
        <v>0</v>
      </c>
      <c r="K40" s="40">
        <f>'D-Entry Form'!K10</f>
        <v>0</v>
      </c>
      <c r="L40" s="40"/>
      <c r="M40" s="40"/>
    </row>
    <row r="41" spans="1:13" ht="15">
      <c r="A41" s="25">
        <f>'D-Entry Form'!A11</f>
        <v>0</v>
      </c>
      <c r="B41" s="25">
        <f>'D-Entry Form'!B11</f>
        <v>0</v>
      </c>
      <c r="C41" s="25">
        <f>'D-Entry Form'!C11</f>
        <v>0</v>
      </c>
      <c r="D41" s="29">
        <f ca="1">INDIRECT("B"&amp;2+'D-Entry Form'!D11)</f>
        <v>0</v>
      </c>
      <c r="E41" s="29">
        <f ca="1">INDIRECT("B"&amp;2+'D-Entry Form'!E11)</f>
        <v>0</v>
      </c>
      <c r="F41" s="29">
        <f ca="1">INDIRECT("B"&amp;2+'D-Entry Form'!F11)</f>
        <v>0</v>
      </c>
      <c r="G41" s="29">
        <f ca="1">INDIRECT("B"&amp;2+'D-Entry Form'!G11)</f>
        <v>0</v>
      </c>
      <c r="H41" s="29">
        <f ca="1">INDIRECT("B"&amp;2+'D-Entry Form'!H11)</f>
        <v>0</v>
      </c>
      <c r="I41" s="29">
        <f ca="1">INDIRECT("B"&amp;2+'D-Entry Form'!I11)</f>
        <v>0</v>
      </c>
      <c r="J41" s="29">
        <f ca="1">INDIRECT("B"&amp;2+'D-Entry Form'!J11)</f>
        <v>0</v>
      </c>
      <c r="K41" s="40">
        <f>'D-Entry Form'!K11</f>
        <v>0</v>
      </c>
      <c r="L41" s="40"/>
      <c r="M41" s="40"/>
    </row>
    <row r="42" spans="1:13" ht="15">
      <c r="A42" s="25">
        <f>'D-Entry Form'!A12</f>
        <v>0</v>
      </c>
      <c r="B42" s="25">
        <f>'D-Entry Form'!B12</f>
        <v>0</v>
      </c>
      <c r="C42" s="25">
        <f>'D-Entry Form'!C12</f>
        <v>0</v>
      </c>
      <c r="D42" s="29">
        <f ca="1">INDIRECT("B"&amp;2+'D-Entry Form'!D12)</f>
        <v>0</v>
      </c>
      <c r="E42" s="29">
        <f ca="1">INDIRECT("B"&amp;2+'D-Entry Form'!E12)</f>
        <v>0</v>
      </c>
      <c r="F42" s="29">
        <f ca="1">INDIRECT("B"&amp;2+'D-Entry Form'!F12)</f>
        <v>0</v>
      </c>
      <c r="G42" s="29">
        <f ca="1">INDIRECT("B"&amp;2+'D-Entry Form'!G12)</f>
        <v>0</v>
      </c>
      <c r="H42" s="29">
        <f ca="1">INDIRECT("B"&amp;2+'D-Entry Form'!H12)</f>
        <v>0</v>
      </c>
      <c r="I42" s="29">
        <f ca="1">INDIRECT("B"&amp;2+'D-Entry Form'!I12)</f>
        <v>0</v>
      </c>
      <c r="J42" s="29">
        <f ca="1">INDIRECT("B"&amp;2+'D-Entry Form'!J12)</f>
        <v>0</v>
      </c>
      <c r="K42" s="40">
        <f>'D-Entry Form'!K12</f>
        <v>0</v>
      </c>
      <c r="L42" s="40"/>
      <c r="M42" s="40"/>
    </row>
    <row r="43" spans="1:13" ht="30">
      <c r="A43" s="133" t="str">
        <f>'D-Entry Form'!A13</f>
        <v>TR-0010(WG2)</v>
      </c>
      <c r="B43" s="25" t="str">
        <f>'D-Entry Form'!B13</f>
        <v>oneM2M Device/Gateway Classification</v>
      </c>
      <c r="C43" s="25" t="str">
        <f>'D-Entry Form'!C13</f>
        <v>Hongbeom Ahn, LG Infocomm </v>
      </c>
      <c r="D43" s="29">
        <f ca="1">INDIRECT("B"&amp;2+'D-Entry Form'!D13)</f>
        <v>41617</v>
      </c>
      <c r="E43" s="29">
        <f ca="1">INDIRECT("B"&amp;2+'D-Entry Form'!E13)</f>
        <v>41736</v>
      </c>
      <c r="F43" s="29">
        <f ca="1">INDIRECT("B"&amp;2+'D-Entry Form'!F13)</f>
        <v>41736</v>
      </c>
      <c r="G43" s="29">
        <f ca="1">INDIRECT("B"&amp;2+'D-Entry Form'!G13)</f>
        <v>41799</v>
      </c>
      <c r="H43" s="29">
        <f ca="1">INDIRECT("B"&amp;2+'D-Entry Form'!H13)</f>
        <v>41799</v>
      </c>
      <c r="I43" s="29">
        <f ca="1">INDIRECT("B"&amp;2+'D-Entry Form'!I13)</f>
        <v>41848</v>
      </c>
      <c r="J43" s="29">
        <f ca="1">INDIRECT("B"&amp;2+'D-Entry Form'!J13)</f>
        <v>41848</v>
      </c>
      <c r="K43" s="40">
        <f>'D-Entry Form'!K13</f>
        <v>0</v>
      </c>
      <c r="L43" s="40">
        <v>0</v>
      </c>
      <c r="M43" s="40">
        <v>0</v>
      </c>
    </row>
    <row r="44" spans="1:13" ht="30">
      <c r="A44" s="133" t="str">
        <f>'D-Entry Form'!A14</f>
        <v>TS-0001(WG2)</v>
      </c>
      <c r="B44" s="25" t="str">
        <f>'D-Entry Form'!B14</f>
        <v>oneM2M Functional Architecture</v>
      </c>
      <c r="C44" s="25" t="str">
        <f>'D-Entry Form'!C14</f>
        <v>Rajesh Bhalla, ZTE
George Foti, Ericsson</v>
      </c>
      <c r="D44" s="29">
        <f ca="1">INDIRECT("B"&amp;2+'D-Entry Form'!D14)</f>
        <v>41297</v>
      </c>
      <c r="E44" s="29">
        <f ca="1">INDIRECT("B"&amp;2+'D-Entry Form'!E14)</f>
        <v>41617</v>
      </c>
      <c r="F44" s="29">
        <f ca="1">INDIRECT("B"&amp;2+'D-Entry Form'!F14)</f>
        <v>41687</v>
      </c>
      <c r="G44" s="29">
        <f ca="1">INDIRECT("B"&amp;2+'D-Entry Form'!G14)</f>
        <v>41617</v>
      </c>
      <c r="H44" s="29">
        <f ca="1">INDIRECT("B"&amp;2+'D-Entry Form'!H14)</f>
        <v>41687</v>
      </c>
      <c r="I44" s="29">
        <f ca="1">INDIRECT("B"&amp;2+'D-Entry Form'!I14)</f>
        <v>41736</v>
      </c>
      <c r="J44" s="29">
        <f ca="1">INDIRECT("B"&amp;2+'D-Entry Form'!J14)</f>
        <v>41736</v>
      </c>
      <c r="K44" s="40">
        <f>'D-Entry Form'!K14</f>
        <v>0.7</v>
      </c>
      <c r="L44" s="40">
        <v>0.55</v>
      </c>
      <c r="M44" s="40">
        <v>0.4</v>
      </c>
    </row>
    <row r="45" spans="1:13" ht="15">
      <c r="A45" s="25">
        <f>'D-Entry Form'!A15</f>
        <v>0</v>
      </c>
      <c r="B45" s="25" t="str">
        <f>'D-Entry Form'!B15</f>
        <v>WG3 - PRO</v>
      </c>
      <c r="C45" s="25">
        <f>'D-Entry Form'!C15</f>
        <v>0</v>
      </c>
      <c r="D45" s="92">
        <f>'D-Entry Form'!D15</f>
        <v>0</v>
      </c>
      <c r="E45" s="92">
        <f>'D-Entry Form'!E15</f>
        <v>0</v>
      </c>
      <c r="F45" s="92">
        <f>'D-Entry Form'!F15</f>
        <v>0</v>
      </c>
      <c r="G45" s="92">
        <f>'D-Entry Form'!G15</f>
        <v>0</v>
      </c>
      <c r="H45" s="92">
        <f>'D-Entry Form'!H15</f>
        <v>0</v>
      </c>
      <c r="I45" s="92">
        <f>'D-Entry Form'!I15</f>
        <v>0</v>
      </c>
      <c r="J45" s="92">
        <f>'D-Entry Form'!J15</f>
        <v>0</v>
      </c>
      <c r="K45" s="40">
        <f>'D-Entry Form'!K15</f>
        <v>0</v>
      </c>
      <c r="L45" s="40"/>
      <c r="M45" s="40"/>
    </row>
    <row r="46" spans="1:13" ht="30">
      <c r="A46" s="25" t="str">
        <f>'D-Entry Form'!A16</f>
        <v>TR-0009(WG3)</v>
      </c>
      <c r="B46" s="25" t="str">
        <f>'D-Entry Form'!B16</f>
        <v>one M2M Protocol Analysis</v>
      </c>
      <c r="C46" s="25" t="str">
        <f>'D-Entry Form'!C16</f>
        <v>Philip Jacobs, Cisco,
Richard Brennan, Telxxis</v>
      </c>
      <c r="D46" s="29">
        <f ca="1">INDIRECT("B"&amp;2+'D-Entry Form'!D16)</f>
        <v>41442</v>
      </c>
      <c r="E46" s="29">
        <f ca="1">INDIRECT("B"&amp;2+'D-Entry Form'!E16)</f>
        <v>41687</v>
      </c>
      <c r="F46" s="29">
        <f ca="1">INDIRECT("B"&amp;2+'D-Entry Form'!F16)</f>
        <v>41687</v>
      </c>
      <c r="G46" s="29">
        <f ca="1">INDIRECT("B"&amp;2+'D-Entry Form'!G16)</f>
        <v>41687</v>
      </c>
      <c r="H46" s="29">
        <f ca="1">INDIRECT("B"&amp;2+'D-Entry Form'!H16)</f>
        <v>41687</v>
      </c>
      <c r="I46" s="29">
        <f ca="1">INDIRECT("B"&amp;2+'D-Entry Form'!I16)</f>
        <v>41736</v>
      </c>
      <c r="J46" s="29">
        <f ca="1">INDIRECT("B"&amp;2+'D-Entry Form'!J16)</f>
        <v>41736</v>
      </c>
      <c r="K46" s="40">
        <f>'D-Entry Form'!K16</f>
        <v>0.33</v>
      </c>
      <c r="L46" s="40">
        <v>0.15</v>
      </c>
      <c r="M46" s="40">
        <v>0.2</v>
      </c>
    </row>
    <row r="47" spans="1:13" ht="30">
      <c r="A47" s="25" t="str">
        <f>'D-Entry Form'!A17</f>
        <v>TS-0004(WG3)</v>
      </c>
      <c r="B47" s="25" t="str">
        <f>'D-Entry Form'!B17</f>
        <v>OneM2M Service Layer Protocol and API Specification</v>
      </c>
      <c r="C47" s="25" t="str">
        <f>'D-Entry Form'!C17</f>
        <v>Shingo Fujimoto, Fujitsu</v>
      </c>
      <c r="D47" s="29">
        <f ca="1">INDIRECT("B"&amp;2+'D-Entry Form'!D17)</f>
        <v>41442</v>
      </c>
      <c r="E47" s="29">
        <f ca="1">INDIRECT("B"&amp;2+'D-Entry Form'!E17)</f>
        <v>41799</v>
      </c>
      <c r="F47" s="29">
        <f ca="1">INDIRECT("B"&amp;2+'D-Entry Form'!F17)</f>
        <v>41799</v>
      </c>
      <c r="G47" s="29">
        <f ca="1">INDIRECT("B"&amp;2+'D-Entry Form'!G17)</f>
        <v>41799</v>
      </c>
      <c r="H47" s="29">
        <f ca="1">INDIRECT("B"&amp;2+'D-Entry Form'!H17)</f>
        <v>41799</v>
      </c>
      <c r="I47" s="29">
        <f ca="1">INDIRECT("B"&amp;2+'D-Entry Form'!I17)</f>
        <v>41848</v>
      </c>
      <c r="J47" s="29">
        <f ca="1">INDIRECT("B"&amp;2+'D-Entry Form'!J17)</f>
        <v>41848</v>
      </c>
      <c r="K47" s="40">
        <f>'D-Entry Form'!K17</f>
        <v>0.2</v>
      </c>
      <c r="L47" s="40">
        <v>0.2</v>
      </c>
      <c r="M47" s="40">
        <v>0.2</v>
      </c>
    </row>
    <row r="48" spans="1:13" ht="15">
      <c r="A48" s="25">
        <f>'D-Entry Form'!A18</f>
        <v>0</v>
      </c>
      <c r="B48" s="25" t="str">
        <f>'D-Entry Form'!B18</f>
        <v>WG4 - SEC</v>
      </c>
      <c r="C48" s="25">
        <f>'D-Entry Form'!C18</f>
        <v>0</v>
      </c>
      <c r="D48" s="92">
        <f>'D-Entry Form'!D18</f>
        <v>0</v>
      </c>
      <c r="E48" s="92">
        <f>'D-Entry Form'!E18</f>
        <v>0</v>
      </c>
      <c r="F48" s="92">
        <f>'D-Entry Form'!F18</f>
        <v>0</v>
      </c>
      <c r="G48" s="92">
        <f>'D-Entry Form'!G18</f>
        <v>0</v>
      </c>
      <c r="H48" s="92">
        <f>'D-Entry Form'!H18</f>
        <v>0</v>
      </c>
      <c r="I48" s="92">
        <f>'D-Entry Form'!I18</f>
        <v>0</v>
      </c>
      <c r="J48" s="92">
        <f>'D-Entry Form'!J18</f>
        <v>0</v>
      </c>
      <c r="K48" s="40">
        <f>'D-Entry Form'!K18</f>
        <v>0</v>
      </c>
      <c r="L48" s="40"/>
      <c r="M48" s="40"/>
    </row>
    <row r="49" spans="1:13" ht="30">
      <c r="A49" s="25" t="str">
        <f>'D-Entry Form'!A19</f>
        <v>TR-0008(WG4)</v>
      </c>
      <c r="B49" s="25" t="str">
        <f>'D-Entry Form'!B19</f>
        <v>Analysis of security  solutions for oneM2M system</v>
      </c>
      <c r="C49" s="25" t="str">
        <f>'D-Entry Form'!C19</f>
        <v>Claus Dietze, Giesecke &amp; Devrient</v>
      </c>
      <c r="D49" s="29">
        <f ca="1">INDIRECT("B"&amp;2+'D-Entry Form'!D19)</f>
        <v>41442</v>
      </c>
      <c r="E49" s="29">
        <f ca="1">INDIRECT("B"&amp;2+'D-Entry Form'!E19)</f>
        <v>41687</v>
      </c>
      <c r="F49" s="29">
        <f ca="1">INDIRECT("B"&amp;2+'D-Entry Form'!F19)</f>
        <v>41687</v>
      </c>
      <c r="G49" s="29">
        <f ca="1">INDIRECT("B"&amp;2+'D-Entry Form'!G19)</f>
        <v>41687</v>
      </c>
      <c r="H49" s="29">
        <f ca="1">INDIRECT("B"&amp;2+'D-Entry Form'!H19)</f>
        <v>41687</v>
      </c>
      <c r="I49" s="29">
        <f ca="1">INDIRECT("B"&amp;2+'D-Entry Form'!I19)</f>
        <v>41736</v>
      </c>
      <c r="J49" s="29">
        <f ca="1">INDIRECT("B"&amp;2+'D-Entry Form'!J19)</f>
        <v>41736</v>
      </c>
      <c r="K49" s="40">
        <f>'D-Entry Form'!K19</f>
        <v>0.65</v>
      </c>
      <c r="L49" s="40">
        <v>0.6</v>
      </c>
      <c r="M49" s="40">
        <v>0.4</v>
      </c>
    </row>
    <row r="50" spans="1:13" ht="30">
      <c r="A50" s="25" t="str">
        <f>'D-Entry Form'!A20</f>
        <v>TS-0003(WG4)</v>
      </c>
      <c r="B50" s="25" t="str">
        <f>'D-Entry Form'!B20</f>
        <v>One M2M Security solutions</v>
      </c>
      <c r="C50" s="25" t="str">
        <f>'D-Entry Form'!C20</f>
        <v>Claus Dietze, Giesecke &amp; Devrient</v>
      </c>
      <c r="D50" s="29">
        <f ca="1">INDIRECT("B"&amp;2+'D-Entry Form'!D20)</f>
        <v>41491</v>
      </c>
      <c r="E50" s="29">
        <f ca="1">INDIRECT("B"&amp;2+'D-Entry Form'!E20)</f>
        <v>41736</v>
      </c>
      <c r="F50" s="29">
        <f ca="1">INDIRECT("B"&amp;2+'D-Entry Form'!F20)</f>
        <v>41736</v>
      </c>
      <c r="G50" s="29">
        <f ca="1">INDIRECT("B"&amp;2+'D-Entry Form'!G20)</f>
        <v>41736</v>
      </c>
      <c r="H50" s="29">
        <f ca="1">INDIRECT("B"&amp;2+'D-Entry Form'!H20)</f>
        <v>41736</v>
      </c>
      <c r="I50" s="29">
        <f ca="1">INDIRECT("B"&amp;2+'D-Entry Form'!I20)</f>
        <v>41799</v>
      </c>
      <c r="J50" s="29">
        <f ca="1">INDIRECT("B"&amp;2+'D-Entry Form'!J20)</f>
        <v>41799</v>
      </c>
      <c r="K50" s="40">
        <f>'D-Entry Form'!K20</f>
        <v>0.25</v>
      </c>
      <c r="L50" s="40">
        <v>0.1</v>
      </c>
      <c r="M50" s="40">
        <v>0</v>
      </c>
    </row>
    <row r="51" spans="1:13" ht="15">
      <c r="A51" s="25">
        <f>'D-Entry Form'!A21</f>
        <v>0</v>
      </c>
      <c r="B51" s="25" t="str">
        <f>'D-Entry Form'!B21</f>
        <v>WG5 - MAS</v>
      </c>
      <c r="C51" s="25">
        <f>'D-Entry Form'!C21</f>
        <v>0</v>
      </c>
      <c r="D51" s="92">
        <f>'D-Entry Form'!D21</f>
        <v>0</v>
      </c>
      <c r="E51" s="92">
        <f>'D-Entry Form'!E21</f>
        <v>0</v>
      </c>
      <c r="F51" s="92">
        <f>'D-Entry Form'!F21</f>
        <v>0</v>
      </c>
      <c r="G51" s="92">
        <f>'D-Entry Form'!G21</f>
        <v>0</v>
      </c>
      <c r="H51" s="92">
        <f>'D-Entry Form'!H21</f>
        <v>0</v>
      </c>
      <c r="I51" s="92">
        <f>'D-Entry Form'!I21</f>
        <v>0</v>
      </c>
      <c r="J51" s="92">
        <f>'D-Entry Form'!J21</f>
        <v>0</v>
      </c>
      <c r="K51" s="25">
        <f>'D-Entry Form'!K21</f>
        <v>0</v>
      </c>
      <c r="L51" s="40"/>
      <c r="M51" s="40"/>
    </row>
    <row r="52" spans="1:13" ht="45">
      <c r="A52" s="25" t="str">
        <f>'D-Entry Form'!A22</f>
        <v>TR-0006(WG5)</v>
      </c>
      <c r="B52" s="25" t="str">
        <f>'D-Entry Form'!B22</f>
        <v>Study of Management Capability Enablement Technologies for consideration by oneM2M</v>
      </c>
      <c r="C52" s="25" t="str">
        <f>'D-Entry Form'!C22</f>
        <v>Jiaxin (Jason) Yin, Huawei</v>
      </c>
      <c r="D52" s="29">
        <f ca="1">INDIRECT("B"&amp;2+'D-Entry Form'!D22)</f>
        <v>41297</v>
      </c>
      <c r="E52" s="29">
        <f ca="1">INDIRECT("B"&amp;2+'D-Entry Form'!E22)</f>
        <v>41561</v>
      </c>
      <c r="F52" s="29">
        <f ca="1">INDIRECT("B"&amp;2+'D-Entry Form'!F22)</f>
        <v>41561</v>
      </c>
      <c r="G52" s="29">
        <f ca="1">INDIRECT("B"&amp;2+'D-Entry Form'!G22)</f>
        <v>41561</v>
      </c>
      <c r="H52" s="29">
        <f ca="1">INDIRECT("B"&amp;2+'D-Entry Form'!H22)</f>
        <v>41561</v>
      </c>
      <c r="I52" s="29">
        <f ca="1">INDIRECT("B"&amp;2+'D-Entry Form'!I22)</f>
        <v>41617</v>
      </c>
      <c r="J52" s="29">
        <f ca="1">INDIRECT("B"&amp;2+'D-Entry Form'!J22)</f>
        <v>41617</v>
      </c>
      <c r="K52" s="40">
        <f>'D-Entry Form'!K22</f>
        <v>0.95</v>
      </c>
      <c r="L52" s="40">
        <v>0.9</v>
      </c>
      <c r="M52" s="40">
        <v>0.8</v>
      </c>
    </row>
    <row r="53" spans="1:13" ht="30">
      <c r="A53" s="25" t="str">
        <f>'D-Entry Form'!A23</f>
        <v>TR-0007(WG5)</v>
      </c>
      <c r="B53" s="25" t="str">
        <f>'D-Entry Form'!B23</f>
        <v>Study of Abstraction and Semantics Enablements</v>
      </c>
      <c r="C53" s="25" t="str">
        <f>'D-Entry Form'!C23</f>
        <v>Joerg Swetina, NEC</v>
      </c>
      <c r="D53" s="29">
        <f ca="1">INDIRECT("B"&amp;2+'D-Entry Form'!D23)</f>
        <v>41297</v>
      </c>
      <c r="E53" s="29">
        <f ca="1">INDIRECT("B"&amp;2+'D-Entry Form'!E23)</f>
        <v>41799</v>
      </c>
      <c r="F53" s="29">
        <f ca="1">INDIRECT("B"&amp;2+'D-Entry Form'!F23)</f>
        <v>41799</v>
      </c>
      <c r="G53" s="29">
        <f ca="1">INDIRECT("B"&amp;2+'D-Entry Form'!G23)</f>
        <v>41799</v>
      </c>
      <c r="H53" s="29">
        <f ca="1">INDIRECT("B"&amp;2+'D-Entry Form'!H23)</f>
        <v>41799</v>
      </c>
      <c r="I53" s="29">
        <f ca="1">INDIRECT("B"&amp;2+'D-Entry Form'!I23)</f>
        <v>41848</v>
      </c>
      <c r="J53" s="29">
        <f ca="1">INDIRECT("B"&amp;2+'D-Entry Form'!J23)</f>
        <v>41848</v>
      </c>
      <c r="K53" s="40">
        <f>'D-Entry Form'!K23</f>
        <v>0.45</v>
      </c>
      <c r="L53" s="40">
        <v>0.4</v>
      </c>
      <c r="M53" s="40">
        <v>0.2</v>
      </c>
    </row>
    <row r="54" spans="1:15" ht="45">
      <c r="A54" s="25" t="str">
        <f>'D-Entry Form'!A24</f>
        <v>TS-0005(WG5)</v>
      </c>
      <c r="B54" s="25" t="str">
        <f>'D-Entry Form'!B24</f>
        <v>Management enablement (OMA)</v>
      </c>
      <c r="C54" s="25" t="str">
        <f>'D-Entry Form'!C24</f>
        <v>SeungKyu Park (LG Electronics), Jiaxin Yin (Huawei Technologies)</v>
      </c>
      <c r="D54" s="29">
        <f ca="1">INDIRECT("B"&amp;2+'D-Entry Form'!D24)</f>
        <v>41617</v>
      </c>
      <c r="E54" s="29">
        <f ca="1">INDIRECT("B"&amp;2+'D-Entry Form'!E24)</f>
        <v>41799</v>
      </c>
      <c r="F54" s="29">
        <f ca="1">INDIRECT("B"&amp;2+'D-Entry Form'!F24)</f>
        <v>41799</v>
      </c>
      <c r="G54" s="29">
        <f ca="1">INDIRECT("B"&amp;2+'D-Entry Form'!G24)</f>
        <v>41799</v>
      </c>
      <c r="H54" s="29">
        <f ca="1">INDIRECT("B"&amp;2+'D-Entry Form'!H24)</f>
        <v>41799</v>
      </c>
      <c r="I54" s="29">
        <f ca="1">INDIRECT("B"&amp;2+'D-Entry Form'!I24)</f>
        <v>41848</v>
      </c>
      <c r="J54" s="29">
        <f ca="1">INDIRECT("B"&amp;2+'D-Entry Form'!J24)</f>
        <v>41848</v>
      </c>
      <c r="K54" s="40">
        <f>'D-Entry Form'!K24</f>
        <v>0</v>
      </c>
      <c r="L54" s="40">
        <v>0</v>
      </c>
      <c r="M54" s="40">
        <v>0</v>
      </c>
      <c r="O54" s="29"/>
    </row>
    <row r="55" spans="1:15" ht="30">
      <c r="A55" s="25" t="str">
        <f>'D-Entry Form'!A25</f>
        <v>TS-0006(WG5)</v>
      </c>
      <c r="B55" s="25" t="str">
        <f>'D-Entry Form'!B25</f>
        <v>Management enablement (BBF)</v>
      </c>
      <c r="C55" s="25" t="str">
        <f>'D-Entry Form'!C25</f>
        <v>Timothy Carey (Alcatel-Lucent)</v>
      </c>
      <c r="D55" s="29">
        <f ca="1">INDIRECT("B"&amp;2+'D-Entry Form'!D25)</f>
        <v>41617</v>
      </c>
      <c r="E55" s="29">
        <f ca="1">INDIRECT("B"&amp;2+'D-Entry Form'!E25)</f>
        <v>41799</v>
      </c>
      <c r="F55" s="29">
        <f ca="1">INDIRECT("B"&amp;2+'D-Entry Form'!F25)</f>
        <v>41799</v>
      </c>
      <c r="G55" s="29">
        <f ca="1">INDIRECT("B"&amp;2+'D-Entry Form'!G25)</f>
        <v>41799</v>
      </c>
      <c r="H55" s="29">
        <f ca="1">INDIRECT("B"&amp;2+'D-Entry Form'!H25)</f>
        <v>41799</v>
      </c>
      <c r="I55" s="29">
        <f ca="1">INDIRECT("B"&amp;2+'D-Entry Form'!I25)</f>
        <v>41848</v>
      </c>
      <c r="J55" s="29">
        <f ca="1">INDIRECT("B"&amp;2+'D-Entry Form'!J25)</f>
        <v>41848</v>
      </c>
      <c r="K55" s="40">
        <f>'D-Entry Form'!K25</f>
        <v>0</v>
      </c>
      <c r="L55" s="40">
        <v>0</v>
      </c>
      <c r="M55" s="40">
        <v>0</v>
      </c>
      <c r="O55" s="29"/>
    </row>
    <row r="56" spans="3:15" ht="15">
      <c r="C56" s="29"/>
      <c r="D56" s="81"/>
      <c r="E56" s="81"/>
      <c r="F56" s="81"/>
      <c r="G56" s="81"/>
      <c r="H56" s="81"/>
      <c r="I56" s="81"/>
      <c r="J56" s="81"/>
      <c r="K56" s="29"/>
      <c r="O56" s="29"/>
    </row>
    <row r="57" spans="2:10" ht="15">
      <c r="B57" s="26"/>
      <c r="H57" s="81"/>
      <c r="I57" s="81"/>
      <c r="J57" s="81"/>
    </row>
    <row r="58" spans="1:10" ht="15">
      <c r="A58" s="24"/>
      <c r="C58" s="27"/>
      <c r="D58" s="81"/>
      <c r="E58" s="81"/>
      <c r="F58" s="81"/>
      <c r="G58" s="81"/>
      <c r="H58" s="81"/>
      <c r="I58" s="81"/>
      <c r="J58" s="81"/>
    </row>
    <row r="59" spans="1:13" ht="15">
      <c r="A59" s="101" t="s">
        <v>131</v>
      </c>
      <c r="B59" s="99"/>
      <c r="C59" s="99"/>
      <c r="D59" s="100"/>
      <c r="E59" s="100"/>
      <c r="F59" s="100"/>
      <c r="G59" s="100"/>
      <c r="H59" s="100"/>
      <c r="I59" s="100"/>
      <c r="J59" s="100"/>
      <c r="K59" s="99"/>
      <c r="L59" s="99"/>
      <c r="M59" s="99"/>
    </row>
    <row r="60" spans="1:13" ht="15">
      <c r="A60" s="132" t="s">
        <v>132</v>
      </c>
      <c r="B60" s="129" t="s">
        <v>1</v>
      </c>
      <c r="C60" s="132" t="s">
        <v>132</v>
      </c>
      <c r="D60" s="129" t="s">
        <v>49</v>
      </c>
      <c r="E60" s="129" t="s">
        <v>63</v>
      </c>
      <c r="F60" s="129" t="s">
        <v>62</v>
      </c>
      <c r="G60" s="129" t="s">
        <v>60</v>
      </c>
      <c r="H60" s="129" t="s">
        <v>62</v>
      </c>
      <c r="I60" s="129" t="s">
        <v>61</v>
      </c>
      <c r="J60" s="129" t="s">
        <v>62</v>
      </c>
      <c r="K60" s="129" t="s">
        <v>70</v>
      </c>
      <c r="L60" s="129" t="s">
        <v>71</v>
      </c>
      <c r="M60" s="129" t="s">
        <v>72</v>
      </c>
    </row>
    <row r="61" spans="1:13" ht="15">
      <c r="A61" s="25">
        <f>A36</f>
        <v>0</v>
      </c>
      <c r="B61" s="25">
        <f>B36</f>
        <v>0</v>
      </c>
      <c r="C61" s="25">
        <f>A36</f>
        <v>0</v>
      </c>
      <c r="D61" s="29">
        <f>D36</f>
        <v>0</v>
      </c>
      <c r="E61" s="28">
        <f>E36-D36</f>
        <v>0</v>
      </c>
      <c r="F61" s="28">
        <f>F36-E36</f>
        <v>0</v>
      </c>
      <c r="G61" s="28">
        <f>IF(F36&gt;G36,0,(G36-F36))</f>
        <v>0</v>
      </c>
      <c r="H61" s="28">
        <f>IF(H36-G36&gt;0,(IF(F36&gt;G36,H36-F36,H36-G36)),0)</f>
        <v>0</v>
      </c>
      <c r="I61" s="28">
        <f>IF(H36&gt;I36,0,I36-H36)</f>
        <v>0</v>
      </c>
      <c r="J61" s="28">
        <f>IF(J36-I36&gt;0,(IF(H36&gt;I36,J36-H36,J36-I36)),0)</f>
        <v>0</v>
      </c>
      <c r="K61" s="40">
        <f aca="true" t="shared" si="0" ref="K61:M64">K36</f>
        <v>0</v>
      </c>
      <c r="L61" s="40">
        <f t="shared" si="0"/>
        <v>0</v>
      </c>
      <c r="M61" s="40">
        <f t="shared" si="0"/>
        <v>0</v>
      </c>
    </row>
    <row r="62" spans="1:13" ht="15">
      <c r="A62" s="25" t="str">
        <f aca="true" t="shared" si="1" ref="A62:B64">A37</f>
        <v>TR-0004(WG1)</v>
      </c>
      <c r="B62" s="25" t="str">
        <f t="shared" si="1"/>
        <v>Definition and Acronyms</v>
      </c>
      <c r="C62" s="102" t="str">
        <f>A37</f>
        <v>TR-0004(WG1)</v>
      </c>
      <c r="D62" s="29">
        <f>D37</f>
        <v>41253</v>
      </c>
      <c r="E62" s="28">
        <f aca="true" t="shared" si="2" ref="E62:F64">E37-D37</f>
        <v>44</v>
      </c>
      <c r="F62" s="28">
        <f t="shared" si="2"/>
        <v>82</v>
      </c>
      <c r="G62" s="28">
        <f>IF(F37&gt;G37,0,(G37-F37))</f>
        <v>420</v>
      </c>
      <c r="H62" s="28">
        <f>IF(H37-G37&gt;0,(IF(F37&gt;G37,H37-F37,H37-G37)),0)</f>
        <v>0</v>
      </c>
      <c r="I62" s="28">
        <f>IF(H37&gt;I37,0,I37-H37)</f>
        <v>49</v>
      </c>
      <c r="J62" s="28">
        <f>IF(J37-I37&gt;0,(IF(H37&gt;I37,J37-H37,J37-I37)),0)</f>
        <v>0</v>
      </c>
      <c r="K62" s="40">
        <f t="shared" si="0"/>
        <v>0.45</v>
      </c>
      <c r="L62" s="40">
        <f t="shared" si="0"/>
        <v>0.4</v>
      </c>
      <c r="M62" s="40">
        <f t="shared" si="0"/>
        <v>0.4</v>
      </c>
    </row>
    <row r="63" spans="1:13" ht="15">
      <c r="A63" s="25" t="str">
        <f t="shared" si="1"/>
        <v>TR-0005(WG1)</v>
      </c>
      <c r="B63" s="25" t="str">
        <f t="shared" si="1"/>
        <v>Roles and Focus Areas </v>
      </c>
      <c r="C63" s="102" t="str">
        <f>A38</f>
        <v>TR-0005(WG1)</v>
      </c>
      <c r="D63" s="29">
        <f>D38</f>
        <v>41253</v>
      </c>
      <c r="E63" s="28">
        <f t="shared" si="2"/>
        <v>44</v>
      </c>
      <c r="F63" s="28">
        <f t="shared" si="2"/>
        <v>82</v>
      </c>
      <c r="G63" s="28">
        <f>IF(F38&gt;G38,0,(G38-F38))</f>
        <v>420</v>
      </c>
      <c r="H63" s="28">
        <f>IF(H38-G38&gt;0,(IF(F38&gt;G38,H38-F38,H38-G38)),0)</f>
        <v>0</v>
      </c>
      <c r="I63" s="28">
        <f>IF(H38&gt;I38,0,I38-H38)</f>
        <v>49</v>
      </c>
      <c r="J63" s="28">
        <f>IF(J38-I38&gt;0,(IF(H38&gt;I38,J38-H38,J38-I38)),0)</f>
        <v>0</v>
      </c>
      <c r="K63" s="40">
        <f t="shared" si="0"/>
        <v>0.3</v>
      </c>
      <c r="L63" s="40">
        <f t="shared" si="0"/>
        <v>0.3</v>
      </c>
      <c r="M63" s="40">
        <f t="shared" si="0"/>
        <v>0.2</v>
      </c>
    </row>
    <row r="64" spans="1:13" ht="15">
      <c r="A64" s="25">
        <f t="shared" si="1"/>
        <v>0</v>
      </c>
      <c r="B64" s="25">
        <f t="shared" si="1"/>
        <v>0</v>
      </c>
      <c r="C64" s="102">
        <f>A39</f>
        <v>0</v>
      </c>
      <c r="D64" s="29">
        <f>D39</f>
        <v>0</v>
      </c>
      <c r="E64" s="28">
        <f t="shared" si="2"/>
        <v>0</v>
      </c>
      <c r="F64" s="28">
        <f t="shared" si="2"/>
        <v>0</v>
      </c>
      <c r="G64" s="28">
        <f>IF(F39&gt;G39,0,(G39-F39))</f>
        <v>0</v>
      </c>
      <c r="H64" s="28">
        <f>IF(H39-G39&gt;0,(IF(F39&gt;G39,H39-F39,H39-G39)),0)</f>
        <v>0</v>
      </c>
      <c r="I64" s="28">
        <f>IF(H39&gt;I39,0,I39-H39)</f>
        <v>0</v>
      </c>
      <c r="J64" s="28">
        <f>IF(J39-I39&gt;0,(IF(H39&gt;I39,J39-H39,J39-I39)),0)</f>
        <v>0</v>
      </c>
      <c r="K64" s="40">
        <f t="shared" si="0"/>
        <v>0</v>
      </c>
      <c r="L64" s="40"/>
      <c r="M64" s="40"/>
    </row>
    <row r="65" spans="1:13" ht="15">
      <c r="B65" s="25"/>
      <c r="C65" s="90"/>
      <c r="D65" s="29"/>
      <c r="E65" s="28"/>
      <c r="F65" s="28"/>
      <c r="G65" s="28"/>
      <c r="H65" s="28"/>
      <c r="I65" s="28"/>
      <c r="J65" s="28"/>
      <c r="K65" s="40"/>
      <c r="L65" s="40"/>
      <c r="M65" s="40"/>
    </row>
    <row r="66" spans="1:13" ht="15">
      <c r="A66" s="25">
        <f aca="true" t="shared" si="3" ref="A66:B69">A41</f>
        <v>0</v>
      </c>
      <c r="B66" s="25">
        <f t="shared" si="3"/>
        <v>0</v>
      </c>
      <c r="C66" s="25">
        <f>A41</f>
        <v>0</v>
      </c>
      <c r="D66" s="29">
        <f>D41</f>
        <v>0</v>
      </c>
      <c r="E66" s="28">
        <f aca="true" t="shared" si="4" ref="E66:F69">E41-D41</f>
        <v>0</v>
      </c>
      <c r="F66" s="28">
        <f t="shared" si="4"/>
        <v>0</v>
      </c>
      <c r="G66" s="28">
        <f>IF(F41&gt;G41,0,(G41-F41))</f>
        <v>0</v>
      </c>
      <c r="H66" s="28">
        <f>IF(H41-G41&gt;0,(IF(F41&gt;G41,H41-F41,H41-G41)),0)</f>
        <v>0</v>
      </c>
      <c r="I66" s="28">
        <f>IF(H41&gt;I41,0,I41-H41)</f>
        <v>0</v>
      </c>
      <c r="J66" s="28">
        <f>IF(J41-I41&gt;0,(IF(H41&gt;I41,J41-H41,J41-I41)),0)</f>
        <v>0</v>
      </c>
      <c r="K66" s="40">
        <f aca="true" t="shared" si="5" ref="K66:M69">K41</f>
        <v>0</v>
      </c>
      <c r="L66" s="40">
        <f t="shared" si="5"/>
        <v>0</v>
      </c>
      <c r="M66" s="40">
        <f t="shared" si="5"/>
        <v>0</v>
      </c>
    </row>
    <row r="67" spans="1:13" ht="15">
      <c r="A67" s="25">
        <f t="shared" si="3"/>
        <v>0</v>
      </c>
      <c r="B67" s="25">
        <f t="shared" si="3"/>
        <v>0</v>
      </c>
      <c r="C67" s="25">
        <f>A42</f>
        <v>0</v>
      </c>
      <c r="D67" s="29">
        <f>D42</f>
        <v>0</v>
      </c>
      <c r="E67" s="28">
        <f t="shared" si="4"/>
        <v>0</v>
      </c>
      <c r="F67" s="28">
        <f t="shared" si="4"/>
        <v>0</v>
      </c>
      <c r="G67" s="28">
        <f>IF(F42&gt;G42,0,(G42-F42))</f>
        <v>0</v>
      </c>
      <c r="H67" s="28">
        <f>IF(H42-G42&gt;0,(IF(F42&gt;G42,H42-F42,H42-G42)),0)</f>
        <v>0</v>
      </c>
      <c r="I67" s="28">
        <f>IF(H42&gt;I42,0,I42-H42)</f>
        <v>0</v>
      </c>
      <c r="J67" s="28">
        <f>IF(J42-I42&gt;0,(IF(H42&gt;I42,J42-H42,J42-I42)),0)</f>
        <v>0</v>
      </c>
      <c r="K67" s="40">
        <f t="shared" si="5"/>
        <v>0</v>
      </c>
      <c r="L67" s="40">
        <f t="shared" si="5"/>
        <v>0</v>
      </c>
      <c r="M67" s="40">
        <f t="shared" si="5"/>
        <v>0</v>
      </c>
    </row>
    <row r="68" spans="1:13" ht="30">
      <c r="A68" s="133" t="str">
        <f t="shared" si="3"/>
        <v>TR-0010(WG2)</v>
      </c>
      <c r="B68" s="25" t="str">
        <f t="shared" si="3"/>
        <v>oneM2M Device/Gateway Classification</v>
      </c>
      <c r="C68" s="25" t="str">
        <f>A43</f>
        <v>TR-0010(WG2)</v>
      </c>
      <c r="D68" s="29">
        <f>D43</f>
        <v>41617</v>
      </c>
      <c r="E68" s="28">
        <f t="shared" si="4"/>
        <v>119</v>
      </c>
      <c r="F68" s="120">
        <f t="shared" si="4"/>
        <v>0</v>
      </c>
      <c r="G68" s="28">
        <f>IF(F43&gt;G43,0,(G43-F43))</f>
        <v>63</v>
      </c>
      <c r="H68" s="28">
        <f>IF(H43-G43&gt;0,(IF(F43&gt;G43,H43-F43,H43-G43)),0)</f>
        <v>0</v>
      </c>
      <c r="I68" s="28">
        <f>IF(H43&gt;I43,0,I43-H43)</f>
        <v>49</v>
      </c>
      <c r="J68" s="28">
        <f>IF(J43-I43&gt;0,(IF(H43&gt;I43,J43-H43,J43-I43)),0)</f>
        <v>0</v>
      </c>
      <c r="K68" s="40">
        <f t="shared" si="5"/>
        <v>0</v>
      </c>
      <c r="L68" s="40">
        <f t="shared" si="5"/>
        <v>0</v>
      </c>
      <c r="M68" s="40">
        <f t="shared" si="5"/>
        <v>0</v>
      </c>
    </row>
    <row r="69" spans="1:13" ht="15">
      <c r="A69" s="133" t="str">
        <f t="shared" si="3"/>
        <v>TS-0001(WG2)</v>
      </c>
      <c r="B69" s="25" t="str">
        <f t="shared" si="3"/>
        <v>oneM2M Functional Architecture</v>
      </c>
      <c r="C69" s="25" t="str">
        <f>A44</f>
        <v>TS-0001(WG2)</v>
      </c>
      <c r="D69" s="29">
        <f>D44</f>
        <v>41297</v>
      </c>
      <c r="E69" s="28">
        <f t="shared" si="4"/>
        <v>320</v>
      </c>
      <c r="F69" s="28">
        <f t="shared" si="4"/>
        <v>70</v>
      </c>
      <c r="G69" s="28">
        <f>IF(F44&gt;G44,0,(G44-F44))</f>
        <v>0</v>
      </c>
      <c r="H69" s="28">
        <f>IF(H44-G44&gt;0,(IF(F44&gt;G44,H44-F44,H44-G44)),0)</f>
        <v>0</v>
      </c>
      <c r="I69" s="28">
        <f>IF(H44&gt;I44,0,I44-H44)</f>
        <v>49</v>
      </c>
      <c r="J69" s="28">
        <f>IF(J44-I44&gt;0,(IF(H44&gt;I44,J44-H44,J44-I44)),0)</f>
        <v>0</v>
      </c>
      <c r="K69" s="40">
        <f t="shared" si="5"/>
        <v>0.7</v>
      </c>
      <c r="L69" s="40">
        <f t="shared" si="5"/>
        <v>0.55</v>
      </c>
      <c r="M69" s="40">
        <f t="shared" si="5"/>
        <v>0.4</v>
      </c>
    </row>
    <row r="70" spans="1:13" ht="15">
      <c r="A70" s="133"/>
      <c r="B70" s="25"/>
      <c r="C70" s="25"/>
      <c r="D70" s="29"/>
      <c r="E70" s="28"/>
      <c r="F70" s="28"/>
      <c r="G70" s="28"/>
      <c r="H70" s="28"/>
      <c r="I70" s="28"/>
      <c r="J70" s="28"/>
      <c r="K70" s="40"/>
      <c r="L70" s="40"/>
      <c r="M70" s="40"/>
    </row>
    <row r="71" spans="1:13" ht="15">
      <c r="A71" s="25" t="str">
        <f>A46</f>
        <v>TR-0009(WG3)</v>
      </c>
      <c r="B71" s="25" t="str">
        <f>B46</f>
        <v>one M2M Protocol Analysis</v>
      </c>
      <c r="C71" s="25" t="str">
        <f aca="true" t="shared" si="6" ref="C71:C80">A46</f>
        <v>TR-0009(WG3)</v>
      </c>
      <c r="D71" s="29">
        <f>D46</f>
        <v>41442</v>
      </c>
      <c r="E71" s="28">
        <f>E46-D46</f>
        <v>245</v>
      </c>
      <c r="F71" s="28">
        <f>F46-E46</f>
        <v>0</v>
      </c>
      <c r="G71" s="28">
        <f>IF(F46&gt;G46,0,(G46-F46))</f>
        <v>0</v>
      </c>
      <c r="H71" s="28">
        <f>IF(H46-G46&gt;0,(IF(F46&gt;G46,H46-F46,H46-G46)),0)</f>
        <v>0</v>
      </c>
      <c r="I71" s="28">
        <f>IF(H46&gt;I46,0,I46-H46)</f>
        <v>49</v>
      </c>
      <c r="J71" s="28">
        <f>IF(J46-I46&gt;0,(IF(H46&gt;I46,J46-H46,J46-I46)),0)</f>
        <v>0</v>
      </c>
      <c r="K71" s="40">
        <f aca="true" t="shared" si="7" ref="K71:M72">K46</f>
        <v>0.33</v>
      </c>
      <c r="L71" s="40">
        <f t="shared" si="7"/>
        <v>0.15</v>
      </c>
      <c r="M71" s="40">
        <f t="shared" si="7"/>
        <v>0.2</v>
      </c>
    </row>
    <row r="72" spans="1:13" ht="30">
      <c r="A72" s="25" t="str">
        <f>A47</f>
        <v>TS-0004(WG3)</v>
      </c>
      <c r="B72" s="25" t="str">
        <f>B47</f>
        <v>OneM2M Service Layer Protocol and API Specification</v>
      </c>
      <c r="C72" s="25" t="str">
        <f t="shared" si="6"/>
        <v>TS-0004(WG3)</v>
      </c>
      <c r="D72" s="29">
        <f>D47</f>
        <v>41442</v>
      </c>
      <c r="E72" s="28">
        <f>E47-D47</f>
        <v>357</v>
      </c>
      <c r="F72" s="28">
        <f>F47-E47</f>
        <v>0</v>
      </c>
      <c r="G72" s="28">
        <f>IF(F47&gt;G47,0,(G47-F47))</f>
        <v>0</v>
      </c>
      <c r="H72" s="28">
        <f>IF(H47-G47&gt;0,(IF(F47&gt;G47,H47-F47,H47-G47)),0)</f>
        <v>0</v>
      </c>
      <c r="I72" s="28">
        <f>IF(H47&gt;I47,0,I47-H47)</f>
        <v>49</v>
      </c>
      <c r="J72" s="28">
        <f>IF(J47-I47&gt;0,(IF(H47&gt;I47,J47-H47,J47-I47)),0)</f>
        <v>0</v>
      </c>
      <c r="K72" s="40">
        <f t="shared" si="7"/>
        <v>0.2</v>
      </c>
      <c r="L72" s="40">
        <f t="shared" si="7"/>
        <v>0.2</v>
      </c>
      <c r="M72" s="40">
        <f t="shared" si="7"/>
        <v>0.2</v>
      </c>
    </row>
    <row r="73" spans="1:13" ht="15">
      <c r="B73" s="25"/>
      <c r="C73" s="25"/>
      <c r="D73" s="29"/>
      <c r="E73" s="28"/>
      <c r="F73" s="28"/>
      <c r="G73" s="28"/>
      <c r="H73" s="28"/>
      <c r="I73" s="28"/>
      <c r="J73" s="28"/>
      <c r="K73" s="40"/>
      <c r="L73" s="40"/>
      <c r="M73" s="40"/>
    </row>
    <row r="74" spans="1:13" ht="30">
      <c r="A74" s="25" t="str">
        <f>A49</f>
        <v>TR-0008(WG4)</v>
      </c>
      <c r="B74" s="25" t="str">
        <f>B49</f>
        <v>Analysis of security  solutions for oneM2M system</v>
      </c>
      <c r="C74" s="25" t="str">
        <f t="shared" si="6"/>
        <v>TR-0008(WG4)</v>
      </c>
      <c r="D74" s="29">
        <f>D49</f>
        <v>41442</v>
      </c>
      <c r="E74" s="28">
        <f>E49-D49</f>
        <v>245</v>
      </c>
      <c r="F74" s="28">
        <f>F49-E49</f>
        <v>0</v>
      </c>
      <c r="G74" s="28">
        <f>IF(F49&gt;G49,0,(G49-F49))</f>
        <v>0</v>
      </c>
      <c r="H74" s="28">
        <f>IF(H49-G49&gt;0,(IF(F49&gt;G49,H49-F49,H49-G49)),0)</f>
        <v>0</v>
      </c>
      <c r="I74" s="28">
        <f>IF(H49&gt;I49,0,I49-H49)</f>
        <v>49</v>
      </c>
      <c r="J74" s="28">
        <f>IF(J49-I49&gt;0,(IF(H49&gt;I49,J49-H49,J49-I49)),0)</f>
        <v>0</v>
      </c>
      <c r="K74" s="40">
        <f aca="true" t="shared" si="8" ref="K74:M75">K49</f>
        <v>0.65</v>
      </c>
      <c r="L74" s="40">
        <f t="shared" si="8"/>
        <v>0.6</v>
      </c>
      <c r="M74" s="40">
        <f t="shared" si="8"/>
        <v>0.4</v>
      </c>
    </row>
    <row r="75" spans="1:13" ht="15">
      <c r="A75" s="25" t="str">
        <f>A50</f>
        <v>TS-0003(WG4)</v>
      </c>
      <c r="B75" s="25" t="str">
        <f>B50</f>
        <v>One M2M Security solutions</v>
      </c>
      <c r="C75" s="25" t="str">
        <f t="shared" si="6"/>
        <v>TS-0003(WG4)</v>
      </c>
      <c r="D75" s="29">
        <f>D50</f>
        <v>41491</v>
      </c>
      <c r="E75" s="28">
        <f>E50-D50</f>
        <v>245</v>
      </c>
      <c r="F75" s="28">
        <f>F50-E50</f>
        <v>0</v>
      </c>
      <c r="G75" s="28">
        <f>IF(F50&gt;G50,0,(G50-F50))</f>
        <v>0</v>
      </c>
      <c r="H75" s="28">
        <f>IF(H50-G50&gt;0,(IF(F50&gt;G50,H50-F50,H50-G50)),0)</f>
        <v>0</v>
      </c>
      <c r="I75" s="28">
        <f>IF(H50&gt;I50,0,I50-H50)</f>
        <v>63</v>
      </c>
      <c r="J75" s="28">
        <f>IF(J50-I50&gt;0,(IF(H50&gt;I50,J50-H50,J50-I50)),0)</f>
        <v>0</v>
      </c>
      <c r="K75" s="40">
        <f t="shared" si="8"/>
        <v>0.25</v>
      </c>
      <c r="L75" s="40">
        <f t="shared" si="8"/>
        <v>0.1</v>
      </c>
      <c r="M75" s="40">
        <f t="shared" si="8"/>
        <v>0</v>
      </c>
    </row>
    <row r="76" spans="1:13" ht="15">
      <c r="B76" s="25"/>
      <c r="C76" s="25"/>
      <c r="D76" s="29"/>
      <c r="E76" s="28"/>
      <c r="F76" s="28"/>
      <c r="G76" s="28"/>
      <c r="H76" s="28"/>
      <c r="I76" s="28"/>
      <c r="J76" s="28"/>
      <c r="K76" s="40"/>
      <c r="L76" s="40"/>
      <c r="M76" s="40"/>
    </row>
    <row r="77" spans="1:13" ht="45">
      <c r="A77" s="25" t="str">
        <f aca="true" t="shared" si="9" ref="A77:B80">A52</f>
        <v>TR-0006(WG5)</v>
      </c>
      <c r="B77" s="25" t="str">
        <f t="shared" si="9"/>
        <v>Study of Management Capability Enablement Technologies for consideration by oneM2M</v>
      </c>
      <c r="C77" s="25" t="str">
        <f t="shared" si="6"/>
        <v>TR-0006(WG5)</v>
      </c>
      <c r="D77" s="29">
        <f>D52</f>
        <v>41297</v>
      </c>
      <c r="E77" s="28">
        <f aca="true" t="shared" si="10" ref="E77:F80">E52-D52</f>
        <v>264</v>
      </c>
      <c r="F77" s="28">
        <f t="shared" si="10"/>
        <v>0</v>
      </c>
      <c r="G77" s="28">
        <f>IF(F52&gt;G52,0,(G52-F52))</f>
        <v>0</v>
      </c>
      <c r="H77" s="28">
        <f>IF(H52-G52&gt;0,(IF(F52&gt;G52,H52-F52,H52-G52)),0)</f>
        <v>0</v>
      </c>
      <c r="I77" s="28">
        <f>IF(H52&gt;I52,0,I52-H52)</f>
        <v>56</v>
      </c>
      <c r="J77" s="28">
        <f>IF(J52-I52&gt;0,(IF(H52&gt;I52,J52-H52,J52-I52)),0)</f>
        <v>0</v>
      </c>
      <c r="K77" s="40">
        <f aca="true" t="shared" si="11" ref="K77:M78">K52</f>
        <v>0.95</v>
      </c>
      <c r="L77" s="40">
        <f t="shared" si="11"/>
        <v>0.9</v>
      </c>
      <c r="M77" s="40">
        <f t="shared" si="11"/>
        <v>0.8</v>
      </c>
    </row>
    <row r="78" spans="1:13" ht="30">
      <c r="A78" s="25" t="str">
        <f t="shared" si="9"/>
        <v>TR-0007(WG5)</v>
      </c>
      <c r="B78" s="25" t="str">
        <f t="shared" si="9"/>
        <v>Study of Abstraction and Semantics Enablements</v>
      </c>
      <c r="C78" s="25" t="str">
        <f t="shared" si="6"/>
        <v>TR-0007(WG5)</v>
      </c>
      <c r="D78" s="29">
        <f>D53</f>
        <v>41297</v>
      </c>
      <c r="E78" s="28">
        <f t="shared" si="10"/>
        <v>502</v>
      </c>
      <c r="F78" s="28">
        <f t="shared" si="10"/>
        <v>0</v>
      </c>
      <c r="G78" s="28">
        <f>IF(F53&gt;G53,0,(G53-F53))</f>
        <v>0</v>
      </c>
      <c r="H78" s="28">
        <f>IF(H53-G53&gt;0,(IF(F53&gt;G53,H53-F53,H53-G53)),0)</f>
        <v>0</v>
      </c>
      <c r="I78" s="28">
        <f>IF(H53&gt;I53,0,I53-H53)</f>
        <v>49</v>
      </c>
      <c r="J78" s="28">
        <f>IF(J53-I53&gt;0,(IF(H53&gt;I53,J53-H53,J53-I53)),0)</f>
        <v>0</v>
      </c>
      <c r="K78" s="40">
        <f t="shared" si="11"/>
        <v>0.45</v>
      </c>
      <c r="L78" s="40">
        <f t="shared" si="11"/>
        <v>0.4</v>
      </c>
      <c r="M78" s="40">
        <f t="shared" si="11"/>
        <v>0.2</v>
      </c>
    </row>
    <row r="79" spans="1:13" ht="15">
      <c r="A79" s="25" t="str">
        <f t="shared" si="9"/>
        <v>TS-0005(WG5)</v>
      </c>
      <c r="B79" s="25" t="str">
        <f t="shared" si="9"/>
        <v>Management enablement (OMA)</v>
      </c>
      <c r="C79" s="25" t="str">
        <f t="shared" si="6"/>
        <v>TS-0005(WG5)</v>
      </c>
      <c r="D79" s="29">
        <f>D54</f>
        <v>41617</v>
      </c>
      <c r="E79" s="28">
        <f t="shared" si="10"/>
        <v>182</v>
      </c>
      <c r="F79" s="28">
        <f t="shared" si="10"/>
        <v>0</v>
      </c>
      <c r="G79" s="28">
        <f>IF(F54&gt;G54,0,(G54-F54))</f>
        <v>0</v>
      </c>
      <c r="H79" s="28">
        <f>IF(H54-G54&gt;0,(IF(F54&gt;G54,H54-F54,H54-G54)),0)</f>
        <v>0</v>
      </c>
      <c r="I79" s="28">
        <f>IF(H54&gt;I54,0,I54-H54)</f>
        <v>49</v>
      </c>
      <c r="J79" s="28">
        <f>IF(J54-I54&gt;0,(IF(H54&gt;I54,J54-H54,J54-I54)),0)</f>
        <v>0</v>
      </c>
      <c r="K79" s="40">
        <f aca="true" t="shared" si="12" ref="K79:M80">K54</f>
        <v>0</v>
      </c>
      <c r="L79" s="40">
        <f t="shared" si="12"/>
        <v>0</v>
      </c>
      <c r="M79" s="40">
        <f t="shared" si="12"/>
        <v>0</v>
      </c>
    </row>
    <row r="80" spans="1:13" ht="15">
      <c r="A80" s="25" t="str">
        <f t="shared" si="9"/>
        <v>TS-0006(WG5)</v>
      </c>
      <c r="B80" s="25" t="str">
        <f t="shared" si="9"/>
        <v>Management enablement (BBF)</v>
      </c>
      <c r="C80" s="25" t="str">
        <f t="shared" si="6"/>
        <v>TS-0006(WG5)</v>
      </c>
      <c r="D80" s="29">
        <f>D55</f>
        <v>41617</v>
      </c>
      <c r="E80" s="28">
        <f t="shared" si="10"/>
        <v>182</v>
      </c>
      <c r="F80" s="28">
        <f t="shared" si="10"/>
        <v>0</v>
      </c>
      <c r="G80" s="28">
        <f>IF(F55&gt;G55,0,(G55-F55))</f>
        <v>0</v>
      </c>
      <c r="H80" s="28">
        <f>IF(H55-G55&gt;0,(IF(F55&gt;G55,H55-F55,H55-G55)),0)</f>
        <v>0</v>
      </c>
      <c r="I80" s="28">
        <f>IF(H55&gt;I55,0,I55-H55)</f>
        <v>49</v>
      </c>
      <c r="J80" s="28">
        <f>IF(J55-I55&gt;0,(IF(H55&gt;I55,J55-H55,J55-I55)),0)</f>
        <v>0</v>
      </c>
      <c r="K80" s="40">
        <f t="shared" si="12"/>
        <v>0</v>
      </c>
      <c r="L80" s="40">
        <f t="shared" si="12"/>
        <v>0</v>
      </c>
      <c r="M80" s="40">
        <f t="shared" si="12"/>
        <v>0</v>
      </c>
    </row>
    <row r="81" spans="1:10" ht="15">
      <c r="C81" s="25"/>
      <c r="E81" s="29"/>
      <c r="F81" s="29"/>
      <c r="G81" s="29"/>
      <c r="H81" s="29"/>
      <c r="I81" s="29"/>
      <c r="J81" s="29"/>
    </row>
    <row r="105" ht="15">
      <c r="B105" s="103" t="s">
        <v>84</v>
      </c>
    </row>
    <row r="106" ht="15">
      <c r="B106" t="s">
        <v>85</v>
      </c>
    </row>
    <row r="107" ht="15">
      <c r="B107" t="s">
        <v>86</v>
      </c>
    </row>
    <row r="108" ht="15">
      <c r="B108" t="s">
        <v>87</v>
      </c>
    </row>
    <row r="109" ht="15">
      <c r="B109" t="s">
        <v>88</v>
      </c>
    </row>
  </sheetData>
  <sheetProtection/>
  <conditionalFormatting sqref="E58 E56">
    <cfRule type="cellIs" priority="4" dxfId="1" operator="greaterThan">
      <formula>100</formula>
    </cfRule>
    <cfRule type="iconSet" priority="3" dxfId="0">
      <iconSet iconSet="3TrafficLights1">
        <cfvo type="percent" val="0"/>
        <cfvo type="num" val="20"/>
        <cfvo type="num" val="50"/>
      </iconSe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4.57421875" style="0" bestFit="1" customWidth="1"/>
    <col min="2" max="3" width="22.57421875" style="0" customWidth="1"/>
    <col min="4" max="4" width="15.7109375" style="0" bestFit="1" customWidth="1"/>
    <col min="5" max="5" width="29.28125" style="0" bestFit="1" customWidth="1"/>
  </cols>
  <sheetData>
    <row r="2" spans="1:5" ht="15">
      <c r="A2" s="126" t="s">
        <v>119</v>
      </c>
      <c r="B2" s="126" t="s">
        <v>120</v>
      </c>
      <c r="C2" s="126" t="s">
        <v>126</v>
      </c>
      <c r="D2" s="126" t="s">
        <v>118</v>
      </c>
      <c r="E2" s="126" t="s">
        <v>125</v>
      </c>
    </row>
    <row r="3" spans="1:5" ht="15">
      <c r="A3" s="124" t="s">
        <v>121</v>
      </c>
      <c r="B3" s="124" t="s">
        <v>122</v>
      </c>
      <c r="C3" s="124" t="s">
        <v>16</v>
      </c>
      <c r="D3" s="125">
        <v>41491</v>
      </c>
      <c r="E3" s="125">
        <v>41561</v>
      </c>
    </row>
    <row r="4" spans="1:5" ht="15">
      <c r="A4" s="124" t="s">
        <v>123</v>
      </c>
      <c r="B4" s="124" t="s">
        <v>124</v>
      </c>
      <c r="C4" s="124" t="s">
        <v>16</v>
      </c>
      <c r="D4" s="125">
        <v>41491</v>
      </c>
      <c r="E4" s="125">
        <v>41561</v>
      </c>
    </row>
    <row r="5" spans="1:5" ht="15">
      <c r="A5" s="124" t="s">
        <v>135</v>
      </c>
      <c r="B5" s="124" t="s">
        <v>146</v>
      </c>
      <c r="C5" s="124" t="s">
        <v>6</v>
      </c>
      <c r="D5" s="125">
        <v>41564</v>
      </c>
      <c r="E5" s="125">
        <v>41600</v>
      </c>
    </row>
    <row r="6" spans="1:5" ht="15">
      <c r="A6" s="124" t="s">
        <v>136</v>
      </c>
      <c r="B6" s="124" t="s">
        <v>147</v>
      </c>
      <c r="C6" s="124" t="s">
        <v>6</v>
      </c>
      <c r="D6" s="125">
        <v>41564</v>
      </c>
      <c r="E6" s="125">
        <v>41600</v>
      </c>
    </row>
    <row r="7" spans="1:5" ht="15">
      <c r="A7" s="124"/>
      <c r="B7" s="124"/>
      <c r="C7" s="124"/>
      <c r="D7" s="124"/>
      <c r="E7" s="125"/>
    </row>
    <row r="8" spans="1:5" ht="15">
      <c r="A8" s="124"/>
      <c r="B8" s="124"/>
      <c r="C8" s="124"/>
      <c r="D8" s="124"/>
      <c r="E8" s="125"/>
    </row>
    <row r="9" spans="1:5" ht="15">
      <c r="A9" s="124"/>
      <c r="B9" s="124"/>
      <c r="C9" s="124"/>
      <c r="D9" s="124"/>
      <c r="E9" s="125"/>
    </row>
    <row r="10" spans="1:5" ht="15">
      <c r="A10" s="124"/>
      <c r="B10" s="124"/>
      <c r="C10" s="124"/>
      <c r="D10" s="124"/>
      <c r="E10" s="125"/>
    </row>
    <row r="11" spans="1:5" ht="15">
      <c r="A11" s="124"/>
      <c r="B11" s="124"/>
      <c r="C11" s="124"/>
      <c r="D11" s="124"/>
      <c r="E11" s="125"/>
    </row>
    <row r="12" spans="1:5" ht="15">
      <c r="A12" s="124"/>
      <c r="B12" s="124"/>
      <c r="C12" s="124"/>
      <c r="D12" s="124"/>
      <c r="E12" s="125"/>
    </row>
    <row r="13" spans="1:5" ht="15">
      <c r="A13" s="124"/>
      <c r="B13" s="124"/>
      <c r="C13" s="124"/>
      <c r="D13" s="124"/>
      <c r="E13" s="125"/>
    </row>
    <row r="14" spans="1:5" ht="15">
      <c r="A14" s="124"/>
      <c r="B14" s="124"/>
      <c r="C14" s="124"/>
      <c r="D14" s="124"/>
      <c r="E14" s="125"/>
    </row>
    <row r="15" spans="1:5" ht="15">
      <c r="A15" s="124"/>
      <c r="B15" s="124"/>
      <c r="C15" s="124"/>
      <c r="D15" s="124"/>
      <c r="E15" s="125"/>
    </row>
    <row r="16" ht="15">
      <c r="E16" s="29"/>
    </row>
    <row r="17" ht="15">
      <c r="E17" s="29"/>
    </row>
    <row r="18" ht="15">
      <c r="E18" s="29"/>
    </row>
    <row r="19" ht="15">
      <c r="E19" s="29"/>
    </row>
    <row r="20" ht="15">
      <c r="E20" s="29"/>
    </row>
    <row r="21" ht="15">
      <c r="E21" s="29"/>
    </row>
    <row r="22" ht="15">
      <c r="E22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jkoss</dc:creator>
  <cp:keywords/>
  <dc:description/>
  <cp:lastModifiedBy>J. Koss</cp:lastModifiedBy>
  <cp:lastPrinted>2013-12-12T13:40:41Z</cp:lastPrinted>
  <dcterms:created xsi:type="dcterms:W3CDTF">2013-03-01T05:48:44Z</dcterms:created>
  <dcterms:modified xsi:type="dcterms:W3CDTF">2013-12-12T13:42:43Z</dcterms:modified>
  <cp:category/>
  <cp:version/>
  <cp:contentType/>
  <cp:contentStatus/>
</cp:coreProperties>
</file>