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ndamour\Documents\Documents-Sierra\Standards\OneM2M\Contributions and preparatory work\TP24-201607-Montreal\"/>
    </mc:Choice>
  </mc:AlternateContent>
  <bookViews>
    <workbookView xWindow="600" yWindow="1155" windowWidth="14760" windowHeight="6750"/>
  </bookViews>
  <sheets>
    <sheet name="Consolidated" sheetId="3" r:id="rId1"/>
  </sheets>
  <definedNames>
    <definedName name="_xlnm._FilterDatabase" localSheetId="0" hidden="1">Consolidated!$A$1:$J$14</definedName>
  </definedNames>
  <calcPr calcId="152511"/>
</workbook>
</file>

<file path=xl/calcChain.xml><?xml version="1.0" encoding="utf-8"?>
<calcChain xmlns="http://schemas.openxmlformats.org/spreadsheetml/2006/main">
  <c r="I25" i="3" l="1"/>
  <c r="I20" i="3"/>
  <c r="I17" i="3"/>
  <c r="I22" i="3"/>
  <c r="I16" i="3"/>
  <c r="I13" i="3"/>
  <c r="I11" i="3"/>
  <c r="I4" i="3"/>
  <c r="I12" i="3"/>
  <c r="I5" i="3"/>
  <c r="I26" i="3"/>
  <c r="I7" i="3"/>
  <c r="I14" i="3"/>
  <c r="I15" i="3"/>
  <c r="I23" i="3"/>
  <c r="I24" i="3"/>
  <c r="I27" i="3"/>
  <c r="I30" i="3"/>
  <c r="I31" i="3"/>
  <c r="I32" i="3"/>
  <c r="I33" i="3"/>
  <c r="I34" i="3"/>
  <c r="I28" i="3"/>
  <c r="I29" i="3"/>
  <c r="I8" i="3"/>
  <c r="I9" i="3"/>
  <c r="I21" i="3"/>
  <c r="I6" i="3"/>
  <c r="I35" i="3"/>
  <c r="I36" i="3"/>
  <c r="I18" i="3"/>
  <c r="I10" i="3"/>
  <c r="I40" i="3"/>
  <c r="I45" i="3"/>
  <c r="I39" i="3"/>
  <c r="I38" i="3"/>
  <c r="I44" i="3"/>
  <c r="I37" i="3"/>
  <c r="I19" i="3"/>
  <c r="I41" i="3"/>
  <c r="I43" i="3"/>
  <c r="I42" i="3"/>
  <c r="I2" i="3"/>
  <c r="I3" i="3"/>
  <c r="R31" i="3" l="1"/>
  <c r="S31" i="3"/>
  <c r="T31" i="3" s="1"/>
  <c r="R11" i="3" l="1"/>
  <c r="R10" i="3"/>
  <c r="S11" i="3"/>
  <c r="T11" i="3" s="1"/>
  <c r="S10" i="3"/>
  <c r="T10" i="3" s="1"/>
  <c r="R4" i="3" l="1"/>
  <c r="R3" i="3"/>
  <c r="R5" i="3"/>
  <c r="R9" i="3"/>
  <c r="R8" i="3"/>
  <c r="R7" i="3"/>
  <c r="R6" i="3"/>
  <c r="R37" i="3"/>
  <c r="R36" i="3"/>
  <c r="R35" i="3"/>
  <c r="R34" i="3"/>
  <c r="R33" i="3"/>
  <c r="R32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S37" i="3" l="1"/>
  <c r="S30" i="3"/>
  <c r="S23" i="3"/>
  <c r="S14" i="3"/>
  <c r="S13" i="3"/>
  <c r="S33" i="3"/>
  <c r="S29" i="3"/>
  <c r="S25" i="3"/>
  <c r="S22" i="3"/>
  <c r="S21" i="3"/>
  <c r="S36" i="3"/>
  <c r="S35" i="3"/>
  <c r="S34" i="3"/>
  <c r="S32" i="3"/>
  <c r="S28" i="3"/>
  <c r="S27" i="3"/>
  <c r="S26" i="3"/>
  <c r="S20" i="3"/>
  <c r="S19" i="3"/>
  <c r="S18" i="3"/>
  <c r="S24" i="3"/>
  <c r="S17" i="3"/>
  <c r="S16" i="3"/>
  <c r="S15" i="3"/>
  <c r="S12" i="3"/>
  <c r="S9" i="3"/>
  <c r="S8" i="3"/>
  <c r="S7" i="3"/>
  <c r="S6" i="3"/>
  <c r="S5" i="3"/>
  <c r="S4" i="3"/>
  <c r="S3" i="3"/>
  <c r="T37" i="3" l="1"/>
  <c r="T36" i="3"/>
  <c r="T35" i="3"/>
  <c r="T34" i="3"/>
  <c r="T33" i="3"/>
  <c r="T32" i="3"/>
  <c r="T29" i="3"/>
  <c r="T30" i="3"/>
  <c r="T28" i="3"/>
  <c r="T27" i="3"/>
  <c r="T26" i="3"/>
  <c r="T25" i="3"/>
  <c r="T24" i="3"/>
  <c r="T22" i="3"/>
  <c r="T23" i="3"/>
  <c r="T21" i="3"/>
  <c r="T20" i="3"/>
  <c r="T19" i="3"/>
  <c r="T18" i="3"/>
  <c r="T17" i="3"/>
  <c r="T13" i="3"/>
  <c r="R16" i="3"/>
  <c r="T16" i="3" s="1"/>
  <c r="R15" i="3"/>
  <c r="T15" i="3" s="1"/>
  <c r="R14" i="3"/>
  <c r="R13" i="3"/>
  <c r="R12" i="3"/>
  <c r="T12" i="3" s="1"/>
  <c r="T14" i="3" l="1"/>
  <c r="T6" i="3" l="1"/>
  <c r="T5" i="3"/>
  <c r="T4" i="3"/>
  <c r="T3" i="3"/>
  <c r="T7" i="3" l="1"/>
  <c r="T9" i="3"/>
  <c r="T8" i="3"/>
</calcChain>
</file>

<file path=xl/sharedStrings.xml><?xml version="1.0" encoding="utf-8"?>
<sst xmlns="http://schemas.openxmlformats.org/spreadsheetml/2006/main" count="376" uniqueCount="176">
  <si>
    <t>Draft</t>
  </si>
  <si>
    <t>Huawei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</si>
  <si>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</si>
  <si>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</si>
  <si>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</si>
  <si>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</si>
  <si>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</si>
  <si>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</si>
  <si>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</si>
  <si>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</si>
  <si>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</si>
  <si>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</si>
  <si>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</si>
  <si>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</si>
  <si>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</si>
  <si>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</si>
  <si>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</si>
  <si>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</si>
  <si>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</si>
  <si>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</si>
  <si>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</si>
  <si>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</si>
  <si>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</si>
  <si>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</si>
  <si>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</si>
  <si>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</si>
  <si>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</si>
  <si>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</si>
  <si>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</si>
  <si>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</si>
  <si>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</si>
  <si>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</si>
  <si>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</si>
  <si>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</si>
  <si>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</si>
  <si>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</si>
  <si>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</si>
  <si>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</si>
  <si>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</si>
  <si>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</si>
  <si>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Tue-4</t>
  </si>
  <si>
    <t>Tue-Lunch</t>
  </si>
  <si>
    <t>Wed-5</t>
  </si>
  <si>
    <t>Wed-Lunch</t>
  </si>
  <si>
    <t>Thu-4</t>
  </si>
  <si>
    <t>Thu-5</t>
  </si>
  <si>
    <t>Mon-1</t>
  </si>
  <si>
    <t>Tue-5</t>
  </si>
  <si>
    <t>Wed-4</t>
  </si>
  <si>
    <t>Thu-Lunch</t>
  </si>
  <si>
    <t>Mon-Lun</t>
  </si>
  <si>
    <t>Fri-4</t>
  </si>
  <si>
    <t>Fri-5</t>
  </si>
  <si>
    <t>Fri-Lunch</t>
  </si>
  <si>
    <t>Nicolas Damour, WG2 Chairman</t>
  </si>
  <si>
    <t>WG2</t>
  </si>
  <si>
    <t>FUJITSU</t>
  </si>
  <si>
    <t>NEC</t>
  </si>
  <si>
    <t>InterDigital</t>
  </si>
  <si>
    <t>Security</t>
  </si>
  <si>
    <t>Baseline</t>
  </si>
  <si>
    <t>KETI</t>
  </si>
  <si>
    <t>Mon-0</t>
  </si>
  <si>
    <t>Tue-0</t>
  </si>
  <si>
    <t>Wed-0</t>
  </si>
  <si>
    <t>Thu-0</t>
  </si>
  <si>
    <t>Fri-0</t>
  </si>
  <si>
    <t>Admin</t>
  </si>
  <si>
    <t>Samsung Electronics</t>
  </si>
  <si>
    <t>WI-0037 TS-0001</t>
  </si>
  <si>
    <t>WI-0038 TS-0001</t>
  </si>
  <si>
    <t>3GPP IWK</t>
  </si>
  <si>
    <t>WI-0044 TS-0024</t>
  </si>
  <si>
    <t>WI/Deliv.</t>
  </si>
  <si>
    <t>WI-0002 TS-0001</t>
  </si>
  <si>
    <t>OSGi</t>
  </si>
  <si>
    <t>WG2/WG3/WG4</t>
  </si>
  <si>
    <t>WG2/WG3/WG5</t>
  </si>
  <si>
    <t>WG2 AdHoc</t>
  </si>
  <si>
    <t>ARC-2016-0357</t>
  </si>
  <si>
    <t>ARC#24 Document allocation</t>
  </si>
  <si>
    <t>ARC-2016-0356</t>
  </si>
  <si>
    <t>ARC#24.0 Agenda</t>
  </si>
  <si>
    <t>ARC-2016-0355</t>
  </si>
  <si>
    <t>stateTag_clarification(R2)</t>
  </si>
  <si>
    <t>ARC-2016-0354</t>
  </si>
  <si>
    <t>stateTag_clarification(R1)</t>
  </si>
  <si>
    <t>ARC-2016-0353</t>
  </si>
  <si>
    <t>aggregate_responses</t>
  </si>
  <si>
    <t>Huawei Technologies Co., Ltd.</t>
  </si>
  <si>
    <t>ARC-2016-0352</t>
  </si>
  <si>
    <t>updates of 3GPP interworking based on the latest version of 3GPP</t>
  </si>
  <si>
    <t>ARC-2016-0351</t>
  </si>
  <si>
    <t>CR-Correction_Filter_Criteria_Offset_Condition_R2</t>
  </si>
  <si>
    <t>ARC-2016-0350R01</t>
  </si>
  <si>
    <t>Correction_node_child_resource_Rel-1_Mirror_CR</t>
  </si>
  <si>
    <t>Qualcomm Inc. (TIA)</t>
  </si>
  <si>
    <t>ARC-2016-0350</t>
  </si>
  <si>
    <t>ARC-2016-0349R01</t>
  </si>
  <si>
    <t>Correction_node_child_resource_Rel-2_CR</t>
  </si>
  <si>
    <t>ARC-2016-0349</t>
  </si>
  <si>
    <t>ARC-2016-0348</t>
  </si>
  <si>
    <t>fanoutPoint_corrections</t>
  </si>
  <si>
    <t>ARC-2016-0347</t>
  </si>
  <si>
    <t>skeleton_of_TR-0028_OSGi_interworking</t>
  </si>
  <si>
    <t>ARC-2016-0346</t>
  </si>
  <si>
    <t>Discussion paper on 3GPP interworking in R3</t>
  </si>
  <si>
    <t>ARC-2016-0345</t>
  </si>
  <si>
    <t>Correction of resource ID examples Rel-1 Mirror CR</t>
  </si>
  <si>
    <t>ARC-2016-0344</t>
  </si>
  <si>
    <t>Correction of resource ID examples Rel-2 CR</t>
  </si>
  <si>
    <t>ARC-2016-0343</t>
  </si>
  <si>
    <t>OIC_Interworking-v0_4_1_Draft-Baseline</t>
  </si>
  <si>
    <t>ARC-2016-0342</t>
  </si>
  <si>
    <t>Senarios for DDS based direct change of data between oneM2M entities</t>
  </si>
  <si>
    <t>ARC-2016-0341</t>
  </si>
  <si>
    <t>Senarios for oneM2M and DDS interworking</t>
  </si>
  <si>
    <t>ARC-2016-0340</t>
  </si>
  <si>
    <t>TR-0027-DDS usage in oneM2M skeleton</t>
  </si>
  <si>
    <t>Huawei, KETI</t>
  </si>
  <si>
    <t>ARC-2016-0339</t>
  </si>
  <si>
    <t>retargeting_requests_to_AEs_via_containers_R3</t>
  </si>
  <si>
    <t>ARC-2016-0338</t>
  </si>
  <si>
    <t>sending_requests_to_different_AE_URIs_R3</t>
  </si>
  <si>
    <t>ARC-2016-0337</t>
  </si>
  <si>
    <t>CR-CSE_Retargeting_R2_Mirror</t>
  </si>
  <si>
    <t>ARC-2016-0336</t>
  </si>
  <si>
    <t>CR-CSE_Retargeting_R1</t>
  </si>
  <si>
    <t>ARC-2016-0335</t>
  </si>
  <si>
    <t>EventConfig_attributes</t>
  </si>
  <si>
    <t>ARC-2016-0334</t>
  </si>
  <si>
    <t>CollectedEntity_type</t>
  </si>
  <si>
    <t>ARC-2016-0333</t>
  </si>
  <si>
    <t>Discovery_Operation_Basic_Procedure</t>
  </si>
  <si>
    <t>ARC-2016-0332</t>
  </si>
  <si>
    <t>TR-0021 resource use sec 7</t>
  </si>
  <si>
    <t>ARC-2016-0331</t>
  </si>
  <si>
    <t>empty memberIDs clarification(R2)</t>
  </si>
  <si>
    <t>ARC-2016-0330</t>
  </si>
  <si>
    <t>empty memberIDs clarification(R1)</t>
  </si>
  <si>
    <t>ARC-2016-0329</t>
  </si>
  <si>
    <t>ACP check in basic procedure(R2)</t>
  </si>
  <si>
    <t>ARC-2016-0328</t>
  </si>
  <si>
    <t>ACP check in basic procedure(R1)</t>
  </si>
  <si>
    <t>ARC-2016-0327</t>
  </si>
  <si>
    <t>TR-0023-OIC Interworking-V0_2_1_with_edithelp</t>
  </si>
  <si>
    <t>ARC-2016-0326</t>
  </si>
  <si>
    <t>TS-0001 remoteCSE correction R2</t>
  </si>
  <si>
    <t>ZTE Corporation</t>
  </si>
  <si>
    <t>ARC-2016-0325R01</t>
  </si>
  <si>
    <t>TS-0001_Functional_Architecture-V2_9_1</t>
  </si>
  <si>
    <t>ARC-2016-0325</t>
  </si>
  <si>
    <t>ARC-2016-0324R01</t>
  </si>
  <si>
    <t>TS-0001_Functional_Architecture-V1_13_6</t>
  </si>
  <si>
    <t>ARC-2016-0324</t>
  </si>
  <si>
    <t>ARC-2016-0323</t>
  </si>
  <si>
    <t>TS-0001 accessControlPolicyIDs correction in mgmtObj R2</t>
  </si>
  <si>
    <t>Qualcomm Inc (TIA)</t>
  </si>
  <si>
    <t>ARC-2016-0322</t>
  </si>
  <si>
    <t>TS-0001 accessControlPolicyIDs correction in mgmtObj R1</t>
  </si>
  <si>
    <t>ARC-2016-0320</t>
  </si>
  <si>
    <t>TS-0001 nodeLink correction to AE resource R1</t>
  </si>
  <si>
    <t>ARC-2016-0287R03</t>
  </si>
  <si>
    <t>CR_TS-0001_correction_on_Traffic_Pattern</t>
  </si>
  <si>
    <t>ARC-2016-0287R02</t>
  </si>
  <si>
    <t>ARC-2016-0195R02</t>
  </si>
  <si>
    <t>CR_null_UPDATE_operation</t>
  </si>
  <si>
    <t>WI-0044 TR-0023</t>
  </si>
  <si>
    <t>DDS</t>
  </si>
  <si>
    <t>WI-0047 TR-0027</t>
  </si>
  <si>
    <t>WI-0047 TR-0028</t>
  </si>
  <si>
    <t>Resources</t>
  </si>
  <si>
    <t>Groups</t>
  </si>
  <si>
    <t>Charging</t>
  </si>
  <si>
    <t>WI-XXXX TS-0001</t>
  </si>
  <si>
    <t>Action triggers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</si>
</sst>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0" fontId="21" fillId="0" borderId="2" xfId="0" applyNumberFormat="1" applyFont="1" applyFill="1" applyBorder="1" applyAlignment="1">
      <alignment horizontal="center" vertical="center"/>
    </xf>
    <xf numFmtId="20" fontId="21" fillId="0" borderId="20" xfId="0" applyNumberFormat="1" applyFont="1" applyFill="1" applyBorder="1" applyAlignment="1">
      <alignment horizontal="center" vertical="center"/>
    </xf>
    <xf numFmtId="20" fontId="21" fillId="0" borderId="17" xfId="0" applyNumberFormat="1" applyFont="1" applyBorder="1" applyAlignment="1">
      <alignment horizontal="center" vertic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" xfId="1" builtinId="45" customBuiltin="1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" xfId="0" builtinId="0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T64"/>
  <sheetViews>
    <sheetView tabSelected="1" zoomScaleNormal="100" workbookViewId="0"/>
  </sheetViews>
  <sheetFormatPr baseColWidth="10" defaultColWidth="11.42578125" defaultRowHeight="15" x14ac:dyDescent="0.25"/>
  <cols>
    <col min="1" max="1" width="18.7109375" customWidth="1"/>
    <col min="2" max="2" width="48.7109375" customWidth="1"/>
    <col min="3" max="3" width="20.7109375" customWidth="1"/>
    <col min="4" max="4" width="17.7109375" style="8" customWidth="1"/>
    <col min="5" max="5" width="10.7109375" style="8" customWidth="1"/>
    <col min="6" max="6" width="16.7109375" style="8" customWidth="1"/>
    <col min="7" max="7" width="20.7109375" style="8" customWidth="1"/>
    <col min="8" max="8" width="10.7109375" style="3" customWidth="1"/>
    <col min="9" max="10" width="12.140625" style="3" customWidth="1"/>
    <col min="11" max="11" width="3.42578125" customWidth="1"/>
    <col min="12" max="12" width="14.85546875" bestFit="1" customWidth="1"/>
    <col min="13" max="13" width="7.42578125" bestFit="1" customWidth="1"/>
    <col min="14" max="14" width="16.7109375" customWidth="1"/>
  </cols>
  <sheetData>
    <row r="1" spans="1:20" ht="30" x14ac:dyDescent="0.25">
      <c r="A1" s="1" t="s">
        <v>29</v>
      </c>
      <c r="B1" s="1" t="s">
        <v>30</v>
      </c>
      <c r="C1" s="1" t="s">
        <v>31</v>
      </c>
      <c r="D1" s="2" t="s">
        <v>33</v>
      </c>
      <c r="E1" s="2" t="s">
        <v>32</v>
      </c>
      <c r="F1" s="2" t="s">
        <v>28</v>
      </c>
      <c r="G1" s="2" t="s">
        <v>73</v>
      </c>
      <c r="H1" s="2" t="s">
        <v>2</v>
      </c>
      <c r="I1" s="2" t="s">
        <v>37</v>
      </c>
      <c r="J1" s="2" t="s">
        <v>38</v>
      </c>
    </row>
    <row r="2" spans="1:20" x14ac:dyDescent="0.25">
      <c r="A2" s="7" t="s">
        <v>81</v>
      </c>
      <c r="B2" s="7" t="s">
        <v>82</v>
      </c>
      <c r="C2" s="7" t="s">
        <v>54</v>
      </c>
      <c r="D2" s="30">
        <v>42569.75</v>
      </c>
      <c r="E2" s="8" t="s">
        <v>0</v>
      </c>
      <c r="F2" s="8" t="s">
        <v>67</v>
      </c>
      <c r="G2" s="8" t="s">
        <v>67</v>
      </c>
      <c r="H2" s="8" t="s">
        <v>9</v>
      </c>
      <c r="I2" s="9">
        <f>VLOOKUP(H2,L$3:M$37,2,FALSE)</f>
        <v>5</v>
      </c>
      <c r="J2" s="8">
        <v>1</v>
      </c>
      <c r="L2" s="4" t="s">
        <v>34</v>
      </c>
      <c r="M2" s="4" t="s">
        <v>37</v>
      </c>
      <c r="N2" s="4" t="s">
        <v>35</v>
      </c>
      <c r="O2" s="4" t="s">
        <v>4</v>
      </c>
      <c r="P2" s="4" t="s">
        <v>5</v>
      </c>
      <c r="Q2" s="4" t="s">
        <v>6</v>
      </c>
      <c r="R2" s="4" t="s">
        <v>7</v>
      </c>
      <c r="S2" s="6" t="s">
        <v>36</v>
      </c>
      <c r="T2" s="5" t="s">
        <v>39</v>
      </c>
    </row>
    <row r="3" spans="1:20" x14ac:dyDescent="0.25">
      <c r="A3" s="7" t="s">
        <v>79</v>
      </c>
      <c r="B3" s="7" t="s">
        <v>80</v>
      </c>
      <c r="C3" s="7" t="s">
        <v>54</v>
      </c>
      <c r="D3" s="30">
        <v>42569.75</v>
      </c>
      <c r="E3" s="8" t="s">
        <v>0</v>
      </c>
      <c r="F3" s="8" t="s">
        <v>67</v>
      </c>
      <c r="G3" s="8" t="s">
        <v>67</v>
      </c>
      <c r="H3" s="8" t="s">
        <v>9</v>
      </c>
      <c r="I3" s="9">
        <f>VLOOKUP(H3,L$3:M$37,2,FALSE)</f>
        <v>5</v>
      </c>
      <c r="J3" s="8">
        <v>2</v>
      </c>
      <c r="L3" s="12" t="s">
        <v>62</v>
      </c>
      <c r="M3" s="13">
        <v>1</v>
      </c>
      <c r="N3" s="12"/>
      <c r="O3" s="12" t="s">
        <v>3</v>
      </c>
      <c r="P3" s="14">
        <v>0.3125</v>
      </c>
      <c r="Q3" s="14">
        <v>0.35416666666666669</v>
      </c>
      <c r="R3" s="15">
        <f t="shared" ref="R3:R4" si="0">Q3-P3</f>
        <v>4.1666666666666685E-2</v>
      </c>
      <c r="S3" s="12">
        <f t="shared" ref="S3:S37" si="1">COUNTIFS(H$2:H$343,L3,J$2:J$343,"&lt;99")</f>
        <v>0</v>
      </c>
      <c r="T3" s="16">
        <f t="shared" ref="T3:T33" si="2">IF(S3&gt;0,R3/S3,0)</f>
        <v>0</v>
      </c>
    </row>
    <row r="4" spans="1:20" x14ac:dyDescent="0.25">
      <c r="A4" s="7" t="s">
        <v>152</v>
      </c>
      <c r="B4" s="7" t="s">
        <v>153</v>
      </c>
      <c r="C4" s="7" t="s">
        <v>148</v>
      </c>
      <c r="D4" s="30">
        <v>42565.367222222223</v>
      </c>
      <c r="E4" s="8" t="s">
        <v>0</v>
      </c>
      <c r="F4" s="8" t="s">
        <v>60</v>
      </c>
      <c r="G4" s="8" t="s">
        <v>74</v>
      </c>
      <c r="H4" s="8" t="s">
        <v>9</v>
      </c>
      <c r="I4" s="9">
        <f>VLOOKUP(H4,L$3:M$37,2,FALSE)</f>
        <v>5</v>
      </c>
      <c r="J4" s="8">
        <v>3</v>
      </c>
      <c r="L4" s="10" t="s">
        <v>46</v>
      </c>
      <c r="M4" s="17">
        <v>2</v>
      </c>
      <c r="N4" s="10"/>
      <c r="O4" s="10" t="s">
        <v>3</v>
      </c>
      <c r="P4" s="18">
        <v>0.35416666666666669</v>
      </c>
      <c r="Q4" s="18">
        <v>0.4375</v>
      </c>
      <c r="R4" s="19">
        <f t="shared" si="0"/>
        <v>8.3333333333333315E-2</v>
      </c>
      <c r="S4" s="10">
        <f t="shared" si="1"/>
        <v>0</v>
      </c>
      <c r="T4" s="20">
        <f t="shared" si="2"/>
        <v>0</v>
      </c>
    </row>
    <row r="5" spans="1:20" x14ac:dyDescent="0.25">
      <c r="A5" s="7" t="s">
        <v>149</v>
      </c>
      <c r="B5" s="7" t="s">
        <v>150</v>
      </c>
      <c r="C5" s="7" t="s">
        <v>148</v>
      </c>
      <c r="D5" s="30">
        <v>42565.360972222225</v>
      </c>
      <c r="E5" s="8" t="s">
        <v>0</v>
      </c>
      <c r="F5" s="8" t="s">
        <v>60</v>
      </c>
      <c r="G5" s="8" t="s">
        <v>74</v>
      </c>
      <c r="H5" s="8" t="s">
        <v>9</v>
      </c>
      <c r="I5" s="9">
        <f>VLOOKUP(H5,L$3:M$37,2,FALSE)</f>
        <v>5</v>
      </c>
      <c r="J5" s="8">
        <v>4</v>
      </c>
      <c r="L5" s="10" t="s">
        <v>8</v>
      </c>
      <c r="M5" s="17">
        <v>3</v>
      </c>
      <c r="N5" s="10"/>
      <c r="O5" s="10" t="s">
        <v>3</v>
      </c>
      <c r="P5" s="18">
        <v>0.45833333333333331</v>
      </c>
      <c r="Q5" s="18">
        <v>0.52083333333333337</v>
      </c>
      <c r="R5" s="19">
        <f t="shared" ref="R5" si="3">Q5-P5</f>
        <v>6.2500000000000056E-2</v>
      </c>
      <c r="S5" s="10">
        <f t="shared" si="1"/>
        <v>0</v>
      </c>
      <c r="T5" s="20">
        <f t="shared" si="2"/>
        <v>0</v>
      </c>
    </row>
    <row r="6" spans="1:20" x14ac:dyDescent="0.25">
      <c r="A6" s="7" t="s">
        <v>111</v>
      </c>
      <c r="B6" s="7" t="s">
        <v>112</v>
      </c>
      <c r="C6" s="7" t="s">
        <v>68</v>
      </c>
      <c r="D6" s="30">
        <v>42562.286435185182</v>
      </c>
      <c r="E6" s="8" t="s">
        <v>0</v>
      </c>
      <c r="F6" s="8" t="s">
        <v>60</v>
      </c>
      <c r="G6" s="8" t="s">
        <v>72</v>
      </c>
      <c r="H6" s="8" t="s">
        <v>9</v>
      </c>
      <c r="I6" s="9">
        <f>VLOOKUP(H6,L$3:M$37,2,FALSE)</f>
        <v>5</v>
      </c>
      <c r="J6" s="8">
        <v>5</v>
      </c>
      <c r="L6" s="10" t="s">
        <v>50</v>
      </c>
      <c r="M6" s="17">
        <v>4</v>
      </c>
      <c r="N6" s="10"/>
      <c r="O6" s="10" t="s">
        <v>3</v>
      </c>
      <c r="P6" s="18">
        <v>0.52083333333333337</v>
      </c>
      <c r="Q6" s="18">
        <v>0.5625</v>
      </c>
      <c r="R6" s="19">
        <f t="shared" ref="R6:R9" si="4">Q6-P6</f>
        <v>4.166666666666663E-2</v>
      </c>
      <c r="S6" s="10">
        <f t="shared" si="1"/>
        <v>0</v>
      </c>
      <c r="T6" s="20">
        <f t="shared" si="2"/>
        <v>0</v>
      </c>
    </row>
    <row r="7" spans="1:20" x14ac:dyDescent="0.25">
      <c r="A7" s="7" t="s">
        <v>144</v>
      </c>
      <c r="B7" s="7" t="s">
        <v>145</v>
      </c>
      <c r="C7" s="7" t="s">
        <v>68</v>
      </c>
      <c r="D7" s="30">
        <v>42559.676203703704</v>
      </c>
      <c r="E7" s="8" t="s">
        <v>0</v>
      </c>
      <c r="F7" s="8" t="s">
        <v>60</v>
      </c>
      <c r="G7" s="8" t="s">
        <v>167</v>
      </c>
      <c r="H7" s="8" t="s">
        <v>9</v>
      </c>
      <c r="I7" s="9">
        <f>VLOOKUP(H7,L$3:M$37,2,FALSE)</f>
        <v>5</v>
      </c>
      <c r="J7" s="8">
        <v>6</v>
      </c>
      <c r="L7" s="22" t="s">
        <v>9</v>
      </c>
      <c r="M7" s="23">
        <v>5</v>
      </c>
      <c r="N7" s="22" t="s">
        <v>55</v>
      </c>
      <c r="O7" s="22" t="s">
        <v>3</v>
      </c>
      <c r="P7" s="24">
        <v>0.5625</v>
      </c>
      <c r="Q7" s="24">
        <v>0.625</v>
      </c>
      <c r="R7" s="25">
        <f t="shared" si="4"/>
        <v>6.25E-2</v>
      </c>
      <c r="S7" s="22">
        <f t="shared" si="1"/>
        <v>11</v>
      </c>
      <c r="T7" s="26">
        <f t="shared" si="2"/>
        <v>5.681818181818182E-3</v>
      </c>
    </row>
    <row r="8" spans="1:20" x14ac:dyDescent="0.25">
      <c r="A8" s="7" t="s">
        <v>117</v>
      </c>
      <c r="B8" s="7" t="s">
        <v>118</v>
      </c>
      <c r="C8" s="7" t="s">
        <v>119</v>
      </c>
      <c r="D8" s="30">
        <v>42562.548819444448</v>
      </c>
      <c r="E8" s="8" t="s">
        <v>0</v>
      </c>
      <c r="F8" s="8" t="s">
        <v>168</v>
      </c>
      <c r="G8" s="8" t="s">
        <v>169</v>
      </c>
      <c r="H8" s="8" t="s">
        <v>9</v>
      </c>
      <c r="I8" s="9">
        <f>VLOOKUP(H8,L$3:M$37,2,FALSE)</f>
        <v>5</v>
      </c>
      <c r="J8" s="8">
        <v>50</v>
      </c>
      <c r="L8" s="22" t="s">
        <v>10</v>
      </c>
      <c r="M8" s="23">
        <v>6</v>
      </c>
      <c r="N8" s="22" t="s">
        <v>55</v>
      </c>
      <c r="O8" s="22" t="s">
        <v>3</v>
      </c>
      <c r="P8" s="24">
        <v>0.64583333333333337</v>
      </c>
      <c r="Q8" s="24">
        <v>0.70833333333333337</v>
      </c>
      <c r="R8" s="25">
        <f t="shared" si="4"/>
        <v>6.25E-2</v>
      </c>
      <c r="S8" s="22">
        <f t="shared" si="1"/>
        <v>2</v>
      </c>
      <c r="T8" s="26">
        <f t="shared" si="2"/>
        <v>3.125E-2</v>
      </c>
    </row>
    <row r="9" spans="1:20" x14ac:dyDescent="0.25">
      <c r="A9" s="7" t="s">
        <v>115</v>
      </c>
      <c r="B9" s="7" t="s">
        <v>116</v>
      </c>
      <c r="C9" s="7" t="s">
        <v>1</v>
      </c>
      <c r="D9" s="30">
        <v>42566.521851851852</v>
      </c>
      <c r="E9" s="8" t="s">
        <v>0</v>
      </c>
      <c r="F9" s="8" t="s">
        <v>168</v>
      </c>
      <c r="G9" s="8" t="s">
        <v>169</v>
      </c>
      <c r="H9" s="8" t="s">
        <v>9</v>
      </c>
      <c r="I9" s="9">
        <f>VLOOKUP(H9,L$3:M$37,2,FALSE)</f>
        <v>5</v>
      </c>
      <c r="J9" s="8">
        <v>50</v>
      </c>
      <c r="L9" s="10" t="s">
        <v>11</v>
      </c>
      <c r="M9" s="17">
        <v>7</v>
      </c>
      <c r="N9" s="10"/>
      <c r="O9" s="10" t="s">
        <v>3</v>
      </c>
      <c r="P9" s="18">
        <v>0.70833333333333337</v>
      </c>
      <c r="Q9" s="18">
        <v>0.77083333333333337</v>
      </c>
      <c r="R9" s="19">
        <f t="shared" si="4"/>
        <v>6.25E-2</v>
      </c>
      <c r="S9" s="10">
        <f t="shared" si="1"/>
        <v>0</v>
      </c>
      <c r="T9" s="20">
        <f t="shared" si="2"/>
        <v>0</v>
      </c>
    </row>
    <row r="10" spans="1:20" x14ac:dyDescent="0.25">
      <c r="A10" s="7" t="s">
        <v>103</v>
      </c>
      <c r="B10" s="7" t="s">
        <v>104</v>
      </c>
      <c r="C10" s="7" t="s">
        <v>89</v>
      </c>
      <c r="D10" s="30">
        <v>42562.551782407405</v>
      </c>
      <c r="E10" s="8" t="s">
        <v>0</v>
      </c>
      <c r="F10" s="8" t="s">
        <v>75</v>
      </c>
      <c r="G10" s="8" t="s">
        <v>170</v>
      </c>
      <c r="H10" s="8" t="s">
        <v>9</v>
      </c>
      <c r="I10" s="9">
        <f>VLOOKUP(H10,L$3:M$37,2,FALSE)</f>
        <v>5</v>
      </c>
      <c r="J10" s="8">
        <v>50</v>
      </c>
      <c r="L10" s="12" t="s">
        <v>63</v>
      </c>
      <c r="M10" s="13">
        <v>8</v>
      </c>
      <c r="N10" s="12"/>
      <c r="O10" s="12" t="s">
        <v>12</v>
      </c>
      <c r="P10" s="14">
        <v>0.3125</v>
      </c>
      <c r="Q10" s="14">
        <v>0.35416666666666669</v>
      </c>
      <c r="R10" s="15">
        <f t="shared" ref="R10:R16" si="5">Q10-P10</f>
        <v>4.1666666666666685E-2</v>
      </c>
      <c r="S10" s="12">
        <f t="shared" si="1"/>
        <v>0</v>
      </c>
      <c r="T10" s="16">
        <f t="shared" ref="T10:T15" si="6">IF(S10&gt;0,R10/S10,0)</f>
        <v>0</v>
      </c>
    </row>
    <row r="11" spans="1:20" x14ac:dyDescent="0.25">
      <c r="A11" s="7" t="s">
        <v>154</v>
      </c>
      <c r="B11" s="7" t="s">
        <v>153</v>
      </c>
      <c r="C11" s="7" t="s">
        <v>148</v>
      </c>
      <c r="D11" s="30">
        <v>42558.179861111108</v>
      </c>
      <c r="E11" s="8" t="s">
        <v>0</v>
      </c>
      <c r="F11" s="8" t="s">
        <v>60</v>
      </c>
      <c r="G11" s="8" t="s">
        <v>74</v>
      </c>
      <c r="H11" s="8" t="s">
        <v>9</v>
      </c>
      <c r="I11" s="9">
        <f>VLOOKUP(H11,L$3:M$37,2,FALSE)</f>
        <v>5</v>
      </c>
      <c r="J11" s="8">
        <v>99</v>
      </c>
      <c r="L11" s="10" t="s">
        <v>13</v>
      </c>
      <c r="M11" s="17">
        <v>9</v>
      </c>
      <c r="N11" s="10"/>
      <c r="O11" s="10" t="s">
        <v>12</v>
      </c>
      <c r="P11" s="18">
        <v>0.35416666666666669</v>
      </c>
      <c r="Q11" s="18">
        <v>0.41666666666666669</v>
      </c>
      <c r="R11" s="19">
        <f t="shared" si="5"/>
        <v>6.25E-2</v>
      </c>
      <c r="S11" s="10">
        <f t="shared" si="1"/>
        <v>0</v>
      </c>
      <c r="T11" s="20">
        <f t="shared" si="6"/>
        <v>0</v>
      </c>
    </row>
    <row r="12" spans="1:20" x14ac:dyDescent="0.25">
      <c r="A12" s="7" t="s">
        <v>151</v>
      </c>
      <c r="B12" s="7" t="s">
        <v>150</v>
      </c>
      <c r="C12" s="7" t="s">
        <v>148</v>
      </c>
      <c r="D12" s="30">
        <v>42558.185624999998</v>
      </c>
      <c r="E12" s="8" t="s">
        <v>0</v>
      </c>
      <c r="F12" s="8" t="s">
        <v>60</v>
      </c>
      <c r="G12" s="8" t="s">
        <v>74</v>
      </c>
      <c r="H12" s="8" t="s">
        <v>9</v>
      </c>
      <c r="I12" s="9">
        <f>VLOOKUP(H12,L$3:M$37,2,FALSE)</f>
        <v>5</v>
      </c>
      <c r="J12" s="8">
        <v>99</v>
      </c>
      <c r="L12" s="22" t="s">
        <v>14</v>
      </c>
      <c r="M12" s="23">
        <v>10</v>
      </c>
      <c r="N12" s="22" t="s">
        <v>76</v>
      </c>
      <c r="O12" s="22" t="s">
        <v>12</v>
      </c>
      <c r="P12" s="24">
        <v>0.4375</v>
      </c>
      <c r="Q12" s="24">
        <v>0.5</v>
      </c>
      <c r="R12" s="25">
        <f t="shared" si="5"/>
        <v>6.25E-2</v>
      </c>
      <c r="S12" s="22">
        <f t="shared" si="1"/>
        <v>4</v>
      </c>
      <c r="T12" s="26">
        <f t="shared" si="6"/>
        <v>1.5625E-2</v>
      </c>
    </row>
    <row r="13" spans="1:20" x14ac:dyDescent="0.25">
      <c r="A13" s="7" t="s">
        <v>155</v>
      </c>
      <c r="B13" s="7" t="s">
        <v>156</v>
      </c>
      <c r="C13" s="7" t="s">
        <v>157</v>
      </c>
      <c r="D13" s="30">
        <v>42558.139328703706</v>
      </c>
      <c r="E13" s="8" t="s">
        <v>0</v>
      </c>
      <c r="F13" s="8" t="s">
        <v>59</v>
      </c>
      <c r="G13" s="8" t="s">
        <v>70</v>
      </c>
      <c r="H13" s="8" t="s">
        <v>14</v>
      </c>
      <c r="I13" s="9">
        <f>VLOOKUP(H13,L$3:M$37,2,FALSE)</f>
        <v>10</v>
      </c>
      <c r="J13" s="8">
        <v>50</v>
      </c>
      <c r="L13" s="10" t="s">
        <v>41</v>
      </c>
      <c r="M13" s="17">
        <v>11</v>
      </c>
      <c r="N13" s="10"/>
      <c r="O13" s="10" t="s">
        <v>12</v>
      </c>
      <c r="P13" s="18">
        <v>0.5</v>
      </c>
      <c r="Q13" s="18">
        <v>0.5625</v>
      </c>
      <c r="R13" s="19">
        <f t="shared" si="5"/>
        <v>6.25E-2</v>
      </c>
      <c r="S13" s="10">
        <f t="shared" si="1"/>
        <v>0</v>
      </c>
      <c r="T13" s="20">
        <f t="shared" si="6"/>
        <v>0</v>
      </c>
    </row>
    <row r="14" spans="1:20" x14ac:dyDescent="0.25">
      <c r="A14" s="7" t="s">
        <v>142</v>
      </c>
      <c r="B14" s="7" t="s">
        <v>143</v>
      </c>
      <c r="C14" s="7" t="s">
        <v>61</v>
      </c>
      <c r="D14" s="30">
        <v>42560.106307870374</v>
      </c>
      <c r="E14" s="8" t="s">
        <v>0</v>
      </c>
      <c r="F14" s="8" t="s">
        <v>59</v>
      </c>
      <c r="G14" s="8" t="s">
        <v>70</v>
      </c>
      <c r="H14" s="8" t="s">
        <v>14</v>
      </c>
      <c r="I14" s="9">
        <f>VLOOKUP(H14,L$3:M$37,2,FALSE)</f>
        <v>10</v>
      </c>
      <c r="J14" s="8">
        <v>50</v>
      </c>
      <c r="L14" s="22" t="s">
        <v>15</v>
      </c>
      <c r="M14" s="23">
        <v>12</v>
      </c>
      <c r="N14" s="22" t="s">
        <v>77</v>
      </c>
      <c r="O14" s="22" t="s">
        <v>12</v>
      </c>
      <c r="P14" s="24">
        <v>0.5625</v>
      </c>
      <c r="Q14" s="24">
        <v>0.625</v>
      </c>
      <c r="R14" s="25">
        <f t="shared" si="5"/>
        <v>6.25E-2</v>
      </c>
      <c r="S14" s="22">
        <f t="shared" si="1"/>
        <v>0</v>
      </c>
      <c r="T14" s="26">
        <f t="shared" si="6"/>
        <v>0</v>
      </c>
    </row>
    <row r="15" spans="1:20" x14ac:dyDescent="0.25">
      <c r="A15" s="7" t="s">
        <v>140</v>
      </c>
      <c r="B15" s="7" t="s">
        <v>141</v>
      </c>
      <c r="C15" s="7" t="s">
        <v>61</v>
      </c>
      <c r="D15" s="30">
        <v>42560.107025462959</v>
      </c>
      <c r="E15" s="8" t="s">
        <v>0</v>
      </c>
      <c r="F15" s="8" t="s">
        <v>59</v>
      </c>
      <c r="G15" s="8" t="s">
        <v>70</v>
      </c>
      <c r="H15" s="8" t="s">
        <v>14</v>
      </c>
      <c r="I15" s="9">
        <f>VLOOKUP(H15,L$3:M$37,2,FALSE)</f>
        <v>10</v>
      </c>
      <c r="J15" s="8">
        <v>50</v>
      </c>
      <c r="L15" s="22" t="s">
        <v>40</v>
      </c>
      <c r="M15" s="23">
        <v>13</v>
      </c>
      <c r="N15" s="22" t="s">
        <v>55</v>
      </c>
      <c r="O15" s="22" t="s">
        <v>12</v>
      </c>
      <c r="P15" s="24">
        <v>0.64583333333333337</v>
      </c>
      <c r="Q15" s="24">
        <v>0.70833333333333337</v>
      </c>
      <c r="R15" s="25">
        <f t="shared" si="5"/>
        <v>6.25E-2</v>
      </c>
      <c r="S15" s="22">
        <f t="shared" si="1"/>
        <v>0</v>
      </c>
      <c r="T15" s="26">
        <f t="shared" si="6"/>
        <v>0</v>
      </c>
    </row>
    <row r="16" spans="1:20" x14ac:dyDescent="0.25">
      <c r="A16" s="7" t="s">
        <v>158</v>
      </c>
      <c r="B16" s="7" t="s">
        <v>159</v>
      </c>
      <c r="C16" s="7" t="s">
        <v>157</v>
      </c>
      <c r="D16" s="30">
        <v>42558.139050925929</v>
      </c>
      <c r="E16" s="8" t="s">
        <v>0</v>
      </c>
      <c r="F16" s="8" t="s">
        <v>59</v>
      </c>
      <c r="G16" s="8" t="s">
        <v>70</v>
      </c>
      <c r="H16" s="8" t="s">
        <v>14</v>
      </c>
      <c r="I16" s="9">
        <f>VLOOKUP(H16,L$3:M$37,2,FALSE)</f>
        <v>10</v>
      </c>
      <c r="J16" s="8">
        <v>50</v>
      </c>
      <c r="L16" s="31" t="s">
        <v>47</v>
      </c>
      <c r="M16" s="32">
        <v>14</v>
      </c>
      <c r="N16" s="31" t="s">
        <v>55</v>
      </c>
      <c r="O16" s="31" t="s">
        <v>12</v>
      </c>
      <c r="P16" s="33">
        <v>0.70833333333333337</v>
      </c>
      <c r="Q16" s="33">
        <v>0.77083333333333337</v>
      </c>
      <c r="R16" s="34">
        <f t="shared" si="5"/>
        <v>6.25E-2</v>
      </c>
      <c r="S16" s="31">
        <f t="shared" si="1"/>
        <v>0</v>
      </c>
      <c r="T16" s="35">
        <f t="shared" ref="T16:T21" si="7">IF(S16&gt;0,R16/S16,0)</f>
        <v>0</v>
      </c>
    </row>
    <row r="17" spans="1:20" x14ac:dyDescent="0.25">
      <c r="A17" s="7" t="s">
        <v>162</v>
      </c>
      <c r="B17" s="7" t="s">
        <v>163</v>
      </c>
      <c r="C17" s="7" t="s">
        <v>57</v>
      </c>
      <c r="D17" s="30">
        <v>42569.556446759256</v>
      </c>
      <c r="E17" s="8" t="s">
        <v>0</v>
      </c>
      <c r="F17" s="8" t="s">
        <v>71</v>
      </c>
      <c r="G17" s="8" t="s">
        <v>69</v>
      </c>
      <c r="H17" s="8" t="s">
        <v>25</v>
      </c>
      <c r="I17" s="9">
        <f>VLOOKUP(H17,L$3:M$37,2,FALSE)</f>
        <v>31</v>
      </c>
      <c r="J17" s="8">
        <v>50</v>
      </c>
      <c r="L17" s="12" t="s">
        <v>64</v>
      </c>
      <c r="M17" s="13">
        <v>15</v>
      </c>
      <c r="N17" s="12"/>
      <c r="O17" s="12" t="s">
        <v>16</v>
      </c>
      <c r="P17" s="14">
        <v>0.3125</v>
      </c>
      <c r="Q17" s="14">
        <v>0.35416666666666669</v>
      </c>
      <c r="R17" s="15">
        <f t="shared" ref="R17:R30" si="8">Q17-P17</f>
        <v>4.1666666666666685E-2</v>
      </c>
      <c r="S17" s="12">
        <f t="shared" si="1"/>
        <v>0</v>
      </c>
      <c r="T17" s="16">
        <f t="shared" si="7"/>
        <v>0</v>
      </c>
    </row>
    <row r="18" spans="1:20" x14ac:dyDescent="0.25">
      <c r="A18" s="7" t="s">
        <v>105</v>
      </c>
      <c r="B18" s="7" t="s">
        <v>106</v>
      </c>
      <c r="C18" s="7" t="s">
        <v>1</v>
      </c>
      <c r="D18" s="30">
        <v>42566.5159375</v>
      </c>
      <c r="E18" s="8" t="s">
        <v>0</v>
      </c>
      <c r="F18" s="8" t="s">
        <v>71</v>
      </c>
      <c r="G18" s="8" t="s">
        <v>69</v>
      </c>
      <c r="H18" s="8" t="s">
        <v>25</v>
      </c>
      <c r="I18" s="9">
        <f>VLOOKUP(H18,L$3:M$37,2,FALSE)</f>
        <v>31</v>
      </c>
      <c r="J18" s="8">
        <v>50</v>
      </c>
      <c r="L18" s="22" t="s">
        <v>17</v>
      </c>
      <c r="M18" s="23">
        <v>16</v>
      </c>
      <c r="N18" s="22" t="s">
        <v>55</v>
      </c>
      <c r="O18" s="22" t="s">
        <v>16</v>
      </c>
      <c r="P18" s="24">
        <v>0.35416666666666669</v>
      </c>
      <c r="Q18" s="24">
        <v>0.41666666666666669</v>
      </c>
      <c r="R18" s="25">
        <f t="shared" si="8"/>
        <v>6.25E-2</v>
      </c>
      <c r="S18" s="22">
        <f t="shared" si="1"/>
        <v>0</v>
      </c>
      <c r="T18" s="26">
        <f t="shared" si="7"/>
        <v>0</v>
      </c>
    </row>
    <row r="19" spans="1:20" x14ac:dyDescent="0.25">
      <c r="A19" s="7" t="s">
        <v>90</v>
      </c>
      <c r="B19" s="7" t="s">
        <v>91</v>
      </c>
      <c r="C19" s="7" t="s">
        <v>1</v>
      </c>
      <c r="D19" s="30">
        <v>42566.515601851854</v>
      </c>
      <c r="E19" s="8" t="s">
        <v>0</v>
      </c>
      <c r="F19" s="8" t="s">
        <v>71</v>
      </c>
      <c r="G19" s="8" t="s">
        <v>69</v>
      </c>
      <c r="H19" s="8" t="s">
        <v>25</v>
      </c>
      <c r="I19" s="9">
        <f>VLOOKUP(H19,L$3:M$37,2,FALSE)</f>
        <v>31</v>
      </c>
      <c r="J19" s="8">
        <v>50</v>
      </c>
      <c r="L19" s="10" t="s">
        <v>18</v>
      </c>
      <c r="M19" s="17">
        <v>17</v>
      </c>
      <c r="N19" s="10"/>
      <c r="O19" s="10" t="s">
        <v>16</v>
      </c>
      <c r="P19" s="18">
        <v>0.4375</v>
      </c>
      <c r="Q19" s="18">
        <v>0.5</v>
      </c>
      <c r="R19" s="19">
        <f t="shared" si="8"/>
        <v>6.25E-2</v>
      </c>
      <c r="S19" s="10">
        <f t="shared" si="1"/>
        <v>0</v>
      </c>
      <c r="T19" s="20">
        <f t="shared" si="7"/>
        <v>0</v>
      </c>
    </row>
    <row r="20" spans="1:20" x14ac:dyDescent="0.25">
      <c r="A20" s="7" t="s">
        <v>164</v>
      </c>
      <c r="B20" s="7" t="s">
        <v>163</v>
      </c>
      <c r="C20" s="7" t="s">
        <v>57</v>
      </c>
      <c r="D20" s="30">
        <v>42550.712696759256</v>
      </c>
      <c r="E20" s="8" t="s">
        <v>0</v>
      </c>
      <c r="F20" s="8" t="s">
        <v>71</v>
      </c>
      <c r="G20" s="8" t="s">
        <v>69</v>
      </c>
      <c r="H20" s="8" t="s">
        <v>25</v>
      </c>
      <c r="I20" s="9">
        <f>VLOOKUP(H20,L$3:M$37,2,FALSE)</f>
        <v>31</v>
      </c>
      <c r="J20" s="8">
        <v>50</v>
      </c>
      <c r="L20" s="10" t="s">
        <v>43</v>
      </c>
      <c r="M20" s="17">
        <v>18</v>
      </c>
      <c r="N20" s="10"/>
      <c r="O20" s="10" t="s">
        <v>16</v>
      </c>
      <c r="P20" s="18">
        <v>0.5</v>
      </c>
      <c r="Q20" s="18">
        <v>0.5625</v>
      </c>
      <c r="R20" s="19">
        <f t="shared" si="8"/>
        <v>6.25E-2</v>
      </c>
      <c r="S20" s="10">
        <f t="shared" si="1"/>
        <v>0</v>
      </c>
      <c r="T20" s="20">
        <f t="shared" si="7"/>
        <v>0</v>
      </c>
    </row>
    <row r="21" spans="1:20" x14ac:dyDescent="0.25">
      <c r="A21" s="7" t="s">
        <v>113</v>
      </c>
      <c r="B21" s="7" t="s">
        <v>114</v>
      </c>
      <c r="C21" s="7" t="s">
        <v>1</v>
      </c>
      <c r="D21" s="30">
        <v>42566.521099537036</v>
      </c>
      <c r="E21" s="8" t="s">
        <v>0</v>
      </c>
      <c r="F21" s="8" t="s">
        <v>168</v>
      </c>
      <c r="G21" s="8" t="s">
        <v>169</v>
      </c>
      <c r="H21" s="8" t="s">
        <v>25</v>
      </c>
      <c r="I21" s="9">
        <f>VLOOKUP(H21,L$3:M$37,2,FALSE)</f>
        <v>31</v>
      </c>
      <c r="J21" s="8">
        <v>50</v>
      </c>
      <c r="L21" s="22" t="s">
        <v>19</v>
      </c>
      <c r="M21" s="23">
        <v>19</v>
      </c>
      <c r="N21" s="22" t="s">
        <v>78</v>
      </c>
      <c r="O21" s="22" t="s">
        <v>16</v>
      </c>
      <c r="P21" s="24">
        <v>0.5625</v>
      </c>
      <c r="Q21" s="24">
        <v>0.625</v>
      </c>
      <c r="R21" s="25">
        <f t="shared" si="8"/>
        <v>6.25E-2</v>
      </c>
      <c r="S21" s="22">
        <f t="shared" si="1"/>
        <v>0</v>
      </c>
      <c r="T21" s="26">
        <f t="shared" si="7"/>
        <v>0</v>
      </c>
    </row>
    <row r="22" spans="1:20" x14ac:dyDescent="0.25">
      <c r="A22" s="7" t="s">
        <v>160</v>
      </c>
      <c r="B22" s="7" t="s">
        <v>161</v>
      </c>
      <c r="C22" s="7" t="s">
        <v>157</v>
      </c>
      <c r="D22" s="30">
        <v>42552.132835648146</v>
      </c>
      <c r="E22" s="8" t="s">
        <v>0</v>
      </c>
      <c r="G22" s="8" t="s">
        <v>70</v>
      </c>
      <c r="H22" s="8" t="s">
        <v>25</v>
      </c>
      <c r="I22" s="9">
        <f>VLOOKUP(H22,L$3:M$37,2,FALSE)</f>
        <v>31</v>
      </c>
      <c r="J22" s="8">
        <v>50</v>
      </c>
      <c r="L22" s="22" t="s">
        <v>48</v>
      </c>
      <c r="M22" s="23">
        <v>20</v>
      </c>
      <c r="N22" s="22" t="s">
        <v>55</v>
      </c>
      <c r="O22" s="22" t="s">
        <v>16</v>
      </c>
      <c r="P22" s="24">
        <v>0.64583333333333337</v>
      </c>
      <c r="Q22" s="24">
        <v>0.70833333333333337</v>
      </c>
      <c r="R22" s="25">
        <f t="shared" si="8"/>
        <v>6.25E-2</v>
      </c>
      <c r="S22" s="22">
        <f t="shared" si="1"/>
        <v>0</v>
      </c>
      <c r="T22" s="26">
        <f t="shared" ref="T22" si="9">IF(S22&gt;0,R22/S22,0)</f>
        <v>0</v>
      </c>
    </row>
    <row r="23" spans="1:20" x14ac:dyDescent="0.25">
      <c r="A23" s="7" t="s">
        <v>138</v>
      </c>
      <c r="B23" s="7" t="s">
        <v>139</v>
      </c>
      <c r="C23" s="7" t="s">
        <v>61</v>
      </c>
      <c r="D23" s="30">
        <v>42560.107233796298</v>
      </c>
      <c r="E23" s="8" t="s">
        <v>0</v>
      </c>
      <c r="F23" s="8" t="s">
        <v>172</v>
      </c>
      <c r="G23" s="8" t="s">
        <v>69</v>
      </c>
      <c r="H23" s="8" t="s">
        <v>25</v>
      </c>
      <c r="I23" s="9">
        <f>VLOOKUP(H23,L$3:M$37,2,FALSE)</f>
        <v>31</v>
      </c>
      <c r="J23" s="8">
        <v>50</v>
      </c>
      <c r="L23" s="10" t="s">
        <v>42</v>
      </c>
      <c r="M23" s="17">
        <v>21</v>
      </c>
      <c r="N23" s="10"/>
      <c r="O23" s="10" t="s">
        <v>16</v>
      </c>
      <c r="P23" s="18">
        <v>0.70833333333333337</v>
      </c>
      <c r="Q23" s="18">
        <v>0.77083333333333337</v>
      </c>
      <c r="R23" s="19">
        <f t="shared" si="8"/>
        <v>6.25E-2</v>
      </c>
      <c r="S23" s="10">
        <f t="shared" si="1"/>
        <v>0</v>
      </c>
      <c r="T23" s="20">
        <f t="shared" ref="T23:T25" si="10">IF(S23&gt;0,R23/S23,0)</f>
        <v>0</v>
      </c>
    </row>
    <row r="24" spans="1:20" x14ac:dyDescent="0.25">
      <c r="A24" s="7" t="s">
        <v>136</v>
      </c>
      <c r="B24" s="7" t="s">
        <v>137</v>
      </c>
      <c r="C24" s="7" t="s">
        <v>61</v>
      </c>
      <c r="D24" s="30">
        <v>42560.107395833336</v>
      </c>
      <c r="E24" s="8" t="s">
        <v>0</v>
      </c>
      <c r="F24" s="8" t="s">
        <v>172</v>
      </c>
      <c r="G24" s="8" t="s">
        <v>69</v>
      </c>
      <c r="H24" s="8" t="s">
        <v>25</v>
      </c>
      <c r="I24" s="9">
        <f>VLOOKUP(H24,L$3:M$37,2,FALSE)</f>
        <v>31</v>
      </c>
      <c r="J24" s="8">
        <v>50</v>
      </c>
      <c r="L24" s="12" t="s">
        <v>65</v>
      </c>
      <c r="M24" s="13">
        <v>22</v>
      </c>
      <c r="N24" s="12"/>
      <c r="O24" s="12" t="s">
        <v>20</v>
      </c>
      <c r="P24" s="14">
        <v>0.3125</v>
      </c>
      <c r="Q24" s="14">
        <v>0.35416666666666669</v>
      </c>
      <c r="R24" s="15">
        <f t="shared" si="8"/>
        <v>4.1666666666666685E-2</v>
      </c>
      <c r="S24" s="12">
        <f t="shared" si="1"/>
        <v>0</v>
      </c>
      <c r="T24" s="16">
        <f t="shared" si="10"/>
        <v>0</v>
      </c>
    </row>
    <row r="25" spans="1:20" x14ac:dyDescent="0.25">
      <c r="A25" s="7" t="s">
        <v>165</v>
      </c>
      <c r="B25" s="7" t="s">
        <v>166</v>
      </c>
      <c r="C25" s="7" t="s">
        <v>56</v>
      </c>
      <c r="D25" s="30">
        <v>42507.997858796298</v>
      </c>
      <c r="E25" s="8" t="s">
        <v>0</v>
      </c>
      <c r="H25" s="8" t="s">
        <v>25</v>
      </c>
      <c r="I25" s="9">
        <f>VLOOKUP(H25,L$3:M$37,2,FALSE)</f>
        <v>31</v>
      </c>
      <c r="J25" s="8">
        <v>50</v>
      </c>
      <c r="L25" s="22" t="s">
        <v>22</v>
      </c>
      <c r="M25" s="23">
        <v>23</v>
      </c>
      <c r="N25" s="22" t="s">
        <v>77</v>
      </c>
      <c r="O25" s="22" t="s">
        <v>20</v>
      </c>
      <c r="P25" s="24">
        <v>0.35416666666666669</v>
      </c>
      <c r="Q25" s="24">
        <v>0.41666666666666669</v>
      </c>
      <c r="R25" s="25">
        <f t="shared" si="8"/>
        <v>6.25E-2</v>
      </c>
      <c r="S25" s="22">
        <f t="shared" si="1"/>
        <v>2</v>
      </c>
      <c r="T25" s="26">
        <f t="shared" si="10"/>
        <v>3.125E-2</v>
      </c>
    </row>
    <row r="26" spans="1:20" x14ac:dyDescent="0.25">
      <c r="A26" s="7" t="s">
        <v>146</v>
      </c>
      <c r="B26" s="7" t="s">
        <v>147</v>
      </c>
      <c r="C26" s="7" t="s">
        <v>148</v>
      </c>
      <c r="D26" s="30">
        <v>42559.340520833335</v>
      </c>
      <c r="E26" s="8" t="s">
        <v>0</v>
      </c>
      <c r="H26" s="8" t="s">
        <v>10</v>
      </c>
      <c r="I26" s="9">
        <f>VLOOKUP(H26,L$3:M$37,2,FALSE)</f>
        <v>6</v>
      </c>
      <c r="J26" s="8">
        <v>50</v>
      </c>
      <c r="L26" s="22" t="s">
        <v>23</v>
      </c>
      <c r="M26" s="23">
        <v>24</v>
      </c>
      <c r="N26" s="22" t="s">
        <v>55</v>
      </c>
      <c r="O26" s="22" t="s">
        <v>20</v>
      </c>
      <c r="P26" s="24">
        <v>0.4375</v>
      </c>
      <c r="Q26" s="24">
        <v>0.5</v>
      </c>
      <c r="R26" s="25">
        <f t="shared" si="8"/>
        <v>6.25E-2</v>
      </c>
      <c r="S26" s="22">
        <f t="shared" si="1"/>
        <v>0</v>
      </c>
      <c r="T26" s="26">
        <f t="shared" ref="T26:T28" si="11">IF(S26&gt;0,R26/S26,0)</f>
        <v>0</v>
      </c>
    </row>
    <row r="27" spans="1:20" x14ac:dyDescent="0.25">
      <c r="A27" s="7" t="s">
        <v>134</v>
      </c>
      <c r="B27" s="7" t="s">
        <v>135</v>
      </c>
      <c r="C27" s="7" t="s">
        <v>58</v>
      </c>
      <c r="D27" s="30">
        <v>42561.987314814818</v>
      </c>
      <c r="E27" s="8" t="s">
        <v>0</v>
      </c>
      <c r="F27" s="8" t="s">
        <v>175</v>
      </c>
      <c r="H27" s="8" t="s">
        <v>10</v>
      </c>
      <c r="I27" s="9">
        <f>VLOOKUP(H27,L$3:M$37,2,FALSE)</f>
        <v>6</v>
      </c>
      <c r="J27" s="8">
        <v>50</v>
      </c>
      <c r="L27" s="10" t="s">
        <v>49</v>
      </c>
      <c r="M27" s="17">
        <v>25</v>
      </c>
      <c r="N27" s="10"/>
      <c r="O27" s="10" t="s">
        <v>20</v>
      </c>
      <c r="P27" s="18">
        <v>0.5</v>
      </c>
      <c r="Q27" s="18">
        <v>0.5625</v>
      </c>
      <c r="R27" s="19">
        <f t="shared" si="8"/>
        <v>6.25E-2</v>
      </c>
      <c r="S27" s="10">
        <f t="shared" si="1"/>
        <v>0</v>
      </c>
      <c r="T27" s="20">
        <f t="shared" si="11"/>
        <v>0</v>
      </c>
    </row>
    <row r="28" spans="1:20" x14ac:dyDescent="0.25">
      <c r="A28" s="7" t="s">
        <v>122</v>
      </c>
      <c r="B28" s="7" t="s">
        <v>123</v>
      </c>
      <c r="C28" s="7" t="s">
        <v>58</v>
      </c>
      <c r="D28" s="30">
        <v>42561.988379629627</v>
      </c>
      <c r="E28" s="8" t="s">
        <v>0</v>
      </c>
      <c r="H28" s="8" t="s">
        <v>25</v>
      </c>
      <c r="I28" s="9">
        <f>VLOOKUP(H28,L$3:M$37,2,FALSE)</f>
        <v>31</v>
      </c>
      <c r="J28" s="8">
        <v>50</v>
      </c>
      <c r="L28" s="22" t="s">
        <v>24</v>
      </c>
      <c r="M28" s="23">
        <v>26</v>
      </c>
      <c r="N28" s="22" t="s">
        <v>55</v>
      </c>
      <c r="O28" s="22" t="s">
        <v>20</v>
      </c>
      <c r="P28" s="24">
        <v>0.5625</v>
      </c>
      <c r="Q28" s="24">
        <v>0.625</v>
      </c>
      <c r="R28" s="25">
        <f t="shared" si="8"/>
        <v>6.25E-2</v>
      </c>
      <c r="S28" s="22">
        <f t="shared" si="1"/>
        <v>0</v>
      </c>
      <c r="T28" s="26">
        <f t="shared" si="11"/>
        <v>0</v>
      </c>
    </row>
    <row r="29" spans="1:20" x14ac:dyDescent="0.25">
      <c r="A29" s="7" t="s">
        <v>120</v>
      </c>
      <c r="B29" s="7" t="s">
        <v>121</v>
      </c>
      <c r="C29" s="7" t="s">
        <v>58</v>
      </c>
      <c r="D29" s="30">
        <v>42561.989328703705</v>
      </c>
      <c r="E29" s="8" t="s">
        <v>0</v>
      </c>
      <c r="H29" s="8" t="s">
        <v>25</v>
      </c>
      <c r="I29" s="9">
        <f>VLOOKUP(H29,L$3:M$37,2,FALSE)</f>
        <v>31</v>
      </c>
      <c r="J29" s="8">
        <v>50</v>
      </c>
      <c r="L29" s="10" t="s">
        <v>44</v>
      </c>
      <c r="M29" s="17">
        <v>27</v>
      </c>
      <c r="N29" s="10"/>
      <c r="O29" s="10" t="s">
        <v>20</v>
      </c>
      <c r="P29" s="18">
        <v>0.64583333333333337</v>
      </c>
      <c r="Q29" s="18">
        <v>0.70833333333333337</v>
      </c>
      <c r="R29" s="19">
        <f t="shared" si="8"/>
        <v>6.25E-2</v>
      </c>
      <c r="S29" s="10">
        <f t="shared" si="1"/>
        <v>0</v>
      </c>
      <c r="T29" s="20">
        <f t="shared" ref="T29" si="12">IF(S29&gt;0,R29/S29,0)</f>
        <v>0</v>
      </c>
    </row>
    <row r="30" spans="1:20" s="7" customFormat="1" x14ac:dyDescent="0.25">
      <c r="A30" s="7" t="s">
        <v>132</v>
      </c>
      <c r="B30" s="7" t="s">
        <v>133</v>
      </c>
      <c r="C30" s="7" t="s">
        <v>58</v>
      </c>
      <c r="D30" s="30">
        <v>42562.39603009259</v>
      </c>
      <c r="E30" s="8" t="s">
        <v>0</v>
      </c>
      <c r="F30" s="8"/>
      <c r="G30" s="8"/>
      <c r="H30" s="8" t="s">
        <v>25</v>
      </c>
      <c r="I30" s="9">
        <f>VLOOKUP(H30,L$3:M$37,2,FALSE)</f>
        <v>31</v>
      </c>
      <c r="J30" s="8">
        <v>50</v>
      </c>
      <c r="L30" s="10" t="s">
        <v>45</v>
      </c>
      <c r="M30" s="17">
        <v>29</v>
      </c>
      <c r="N30" s="10"/>
      <c r="O30" s="10" t="s">
        <v>20</v>
      </c>
      <c r="P30" s="18">
        <v>0.70833333333333337</v>
      </c>
      <c r="Q30" s="18">
        <v>0.77083333333333337</v>
      </c>
      <c r="R30" s="19">
        <f t="shared" si="8"/>
        <v>6.25E-2</v>
      </c>
      <c r="S30" s="10">
        <f t="shared" si="1"/>
        <v>0</v>
      </c>
      <c r="T30" s="20">
        <f t="shared" si="2"/>
        <v>0</v>
      </c>
    </row>
    <row r="31" spans="1:20" s="7" customFormat="1" x14ac:dyDescent="0.25">
      <c r="A31" s="7" t="s">
        <v>130</v>
      </c>
      <c r="B31" s="7" t="s">
        <v>131</v>
      </c>
      <c r="C31" s="7" t="s">
        <v>58</v>
      </c>
      <c r="D31" s="30">
        <v>42562.392905092594</v>
      </c>
      <c r="E31" s="8" t="s">
        <v>0</v>
      </c>
      <c r="F31" s="8" t="s">
        <v>173</v>
      </c>
      <c r="G31" s="8" t="s">
        <v>174</v>
      </c>
      <c r="H31" s="8" t="s">
        <v>22</v>
      </c>
      <c r="I31" s="9">
        <f>VLOOKUP(H31,L$3:M$37,2,FALSE)</f>
        <v>23</v>
      </c>
      <c r="J31" s="8">
        <v>50</v>
      </c>
      <c r="L31" s="12" t="s">
        <v>66</v>
      </c>
      <c r="M31" s="13">
        <v>30</v>
      </c>
      <c r="N31" s="12"/>
      <c r="O31" s="12" t="s">
        <v>21</v>
      </c>
      <c r="P31" s="14">
        <v>0.3125</v>
      </c>
      <c r="Q31" s="14">
        <v>0.35416666666666669</v>
      </c>
      <c r="R31" s="15">
        <f t="shared" ref="R31:R37" si="13">Q31-P31</f>
        <v>4.1666666666666685E-2</v>
      </c>
      <c r="S31" s="12">
        <f t="shared" si="1"/>
        <v>0</v>
      </c>
      <c r="T31" s="16">
        <f t="shared" si="2"/>
        <v>0</v>
      </c>
    </row>
    <row r="32" spans="1:20" x14ac:dyDescent="0.25">
      <c r="A32" s="7" t="s">
        <v>128</v>
      </c>
      <c r="B32" s="7" t="s">
        <v>129</v>
      </c>
      <c r="C32" s="7" t="s">
        <v>58</v>
      </c>
      <c r="D32" s="30">
        <v>42562.397812499999</v>
      </c>
      <c r="E32" s="8" t="s">
        <v>0</v>
      </c>
      <c r="F32" s="8" t="s">
        <v>173</v>
      </c>
      <c r="G32" s="8" t="s">
        <v>174</v>
      </c>
      <c r="H32" s="8" t="s">
        <v>22</v>
      </c>
      <c r="I32" s="9">
        <f>VLOOKUP(H32,L$3:M$37,2,FALSE)</f>
        <v>23</v>
      </c>
      <c r="J32" s="8">
        <v>50</v>
      </c>
      <c r="L32" s="22" t="s">
        <v>25</v>
      </c>
      <c r="M32" s="23">
        <v>31</v>
      </c>
      <c r="N32" s="22" t="s">
        <v>55</v>
      </c>
      <c r="O32" s="22" t="s">
        <v>21</v>
      </c>
      <c r="P32" s="24">
        <v>0.35416666666666669</v>
      </c>
      <c r="Q32" s="24">
        <v>0.41666666666666669</v>
      </c>
      <c r="R32" s="25">
        <f t="shared" si="13"/>
        <v>6.25E-2</v>
      </c>
      <c r="S32" s="22">
        <f t="shared" si="1"/>
        <v>23</v>
      </c>
      <c r="T32" s="26">
        <f t="shared" si="2"/>
        <v>2.717391304347826E-3</v>
      </c>
    </row>
    <row r="33" spans="1:20" s="7" customFormat="1" x14ac:dyDescent="0.25">
      <c r="A33" s="7" t="s">
        <v>126</v>
      </c>
      <c r="B33" s="7" t="s">
        <v>127</v>
      </c>
      <c r="C33" s="7" t="s">
        <v>58</v>
      </c>
      <c r="D33" s="30">
        <v>42561.985532407409</v>
      </c>
      <c r="E33" s="8" t="s">
        <v>0</v>
      </c>
      <c r="F33" s="8"/>
      <c r="G33" s="8"/>
      <c r="H33" s="8" t="s">
        <v>25</v>
      </c>
      <c r="I33" s="9">
        <f>VLOOKUP(H33,L$3:M$37,2,FALSE)</f>
        <v>31</v>
      </c>
      <c r="J33" s="8">
        <v>50</v>
      </c>
      <c r="L33" s="10" t="s">
        <v>26</v>
      </c>
      <c r="M33" s="17">
        <v>32</v>
      </c>
      <c r="N33" s="10"/>
      <c r="O33" s="10" t="s">
        <v>21</v>
      </c>
      <c r="P33" s="18">
        <v>0.4375</v>
      </c>
      <c r="Q33" s="18">
        <v>0.5</v>
      </c>
      <c r="R33" s="19">
        <f t="shared" si="13"/>
        <v>6.25E-2</v>
      </c>
      <c r="S33" s="10">
        <f t="shared" si="1"/>
        <v>0</v>
      </c>
      <c r="T33" s="20">
        <f t="shared" si="2"/>
        <v>0</v>
      </c>
    </row>
    <row r="34" spans="1:20" s="7" customFormat="1" x14ac:dyDescent="0.25">
      <c r="A34" s="7" t="s">
        <v>124</v>
      </c>
      <c r="B34" s="7" t="s">
        <v>125</v>
      </c>
      <c r="C34" s="7" t="s">
        <v>58</v>
      </c>
      <c r="D34" s="30">
        <v>42561.986828703702</v>
      </c>
      <c r="E34" s="8" t="s">
        <v>0</v>
      </c>
      <c r="F34" s="8"/>
      <c r="G34" s="8"/>
      <c r="H34" s="8" t="s">
        <v>25</v>
      </c>
      <c r="I34" s="9">
        <f>VLOOKUP(H34,L$3:M$37,2,FALSE)</f>
        <v>31</v>
      </c>
      <c r="J34" s="8">
        <v>50</v>
      </c>
      <c r="L34" s="10" t="s">
        <v>53</v>
      </c>
      <c r="M34" s="17">
        <v>33</v>
      </c>
      <c r="N34" s="10"/>
      <c r="O34" s="10" t="s">
        <v>21</v>
      </c>
      <c r="P34" s="18">
        <v>0.5</v>
      </c>
      <c r="Q34" s="18">
        <v>0.5625</v>
      </c>
      <c r="R34" s="19">
        <f t="shared" si="13"/>
        <v>6.25E-2</v>
      </c>
      <c r="S34" s="10">
        <f t="shared" si="1"/>
        <v>0</v>
      </c>
      <c r="T34" s="20">
        <f t="shared" ref="T34:T37" si="14">IF(S34&gt;0,R34/S34,0)</f>
        <v>0</v>
      </c>
    </row>
    <row r="35" spans="1:20" s="7" customFormat="1" x14ac:dyDescent="0.25">
      <c r="A35" s="7" t="s">
        <v>109</v>
      </c>
      <c r="B35" s="7" t="s">
        <v>110</v>
      </c>
      <c r="C35" s="7" t="s">
        <v>96</v>
      </c>
      <c r="D35" s="30">
        <v>42562.493831018517</v>
      </c>
      <c r="E35" s="8" t="s">
        <v>0</v>
      </c>
      <c r="F35" s="8" t="s">
        <v>171</v>
      </c>
      <c r="G35" s="8" t="s">
        <v>70</v>
      </c>
      <c r="H35" s="8" t="s">
        <v>9</v>
      </c>
      <c r="I35" s="9">
        <f>VLOOKUP(H35,L$3:M$37,2,FALSE)</f>
        <v>5</v>
      </c>
      <c r="J35" s="8">
        <v>50</v>
      </c>
      <c r="L35" s="10" t="s">
        <v>27</v>
      </c>
      <c r="M35" s="17">
        <v>34</v>
      </c>
      <c r="N35" s="10"/>
      <c r="O35" s="10" t="s">
        <v>21</v>
      </c>
      <c r="P35" s="18">
        <v>0.5625</v>
      </c>
      <c r="Q35" s="18">
        <v>0.625</v>
      </c>
      <c r="R35" s="19">
        <f t="shared" si="13"/>
        <v>6.25E-2</v>
      </c>
      <c r="S35" s="10">
        <f t="shared" si="1"/>
        <v>0</v>
      </c>
      <c r="T35" s="20">
        <f t="shared" si="14"/>
        <v>0</v>
      </c>
    </row>
    <row r="36" spans="1:20" s="7" customFormat="1" x14ac:dyDescent="0.25">
      <c r="A36" s="7" t="s">
        <v>107</v>
      </c>
      <c r="B36" s="7" t="s">
        <v>108</v>
      </c>
      <c r="C36" s="7" t="s">
        <v>96</v>
      </c>
      <c r="D36" s="30">
        <v>42562.494895833333</v>
      </c>
      <c r="E36" s="8" t="s">
        <v>0</v>
      </c>
      <c r="F36" s="8" t="s">
        <v>171</v>
      </c>
      <c r="G36" s="8" t="s">
        <v>70</v>
      </c>
      <c r="H36" s="8" t="s">
        <v>9</v>
      </c>
      <c r="I36" s="9">
        <f>VLOOKUP(H36,L$3:M$37,2,FALSE)</f>
        <v>5</v>
      </c>
      <c r="J36" s="8">
        <v>50</v>
      </c>
      <c r="L36" s="10" t="s">
        <v>51</v>
      </c>
      <c r="M36" s="17">
        <v>35</v>
      </c>
      <c r="N36" s="10"/>
      <c r="O36" s="10" t="s">
        <v>21</v>
      </c>
      <c r="P36" s="18">
        <v>0.64583333333333337</v>
      </c>
      <c r="Q36" s="18">
        <v>0.70833333333333337</v>
      </c>
      <c r="R36" s="19">
        <f t="shared" si="13"/>
        <v>6.25E-2</v>
      </c>
      <c r="S36" s="10">
        <f t="shared" si="1"/>
        <v>0</v>
      </c>
      <c r="T36" s="20">
        <f t="shared" si="14"/>
        <v>0</v>
      </c>
    </row>
    <row r="37" spans="1:20" s="7" customFormat="1" x14ac:dyDescent="0.25">
      <c r="A37" s="7" t="s">
        <v>92</v>
      </c>
      <c r="B37" s="7" t="s">
        <v>93</v>
      </c>
      <c r="C37" s="7" t="s">
        <v>58</v>
      </c>
      <c r="D37" s="8"/>
      <c r="E37" s="8" t="s">
        <v>0</v>
      </c>
      <c r="F37" s="8"/>
      <c r="G37" s="8"/>
      <c r="H37" s="8" t="s">
        <v>25</v>
      </c>
      <c r="I37" s="9">
        <f>VLOOKUP(H37,L$3:M$37,2,FALSE)</f>
        <v>31</v>
      </c>
      <c r="J37" s="8">
        <v>50</v>
      </c>
      <c r="L37" s="11" t="s">
        <v>52</v>
      </c>
      <c r="M37" s="21">
        <v>36</v>
      </c>
      <c r="N37" s="11"/>
      <c r="O37" s="11" t="s">
        <v>21</v>
      </c>
      <c r="P37" s="28">
        <v>0.70833333333333337</v>
      </c>
      <c r="Q37" s="28">
        <v>0.77083333333333337</v>
      </c>
      <c r="R37" s="29">
        <f t="shared" si="13"/>
        <v>6.25E-2</v>
      </c>
      <c r="S37" s="11">
        <f t="shared" si="1"/>
        <v>0</v>
      </c>
      <c r="T37" s="27">
        <f t="shared" si="14"/>
        <v>0</v>
      </c>
    </row>
    <row r="38" spans="1:20" x14ac:dyDescent="0.25">
      <c r="A38" s="7" t="s">
        <v>97</v>
      </c>
      <c r="B38" s="7" t="s">
        <v>95</v>
      </c>
      <c r="C38" s="7" t="s">
        <v>96</v>
      </c>
      <c r="D38" s="30">
        <v>42562.864687499998</v>
      </c>
      <c r="E38" s="8" t="s">
        <v>0</v>
      </c>
      <c r="F38" s="9"/>
      <c r="H38" s="8" t="s">
        <v>25</v>
      </c>
      <c r="I38" s="9">
        <f>VLOOKUP(H38,L$3:M$37,2,FALSE)</f>
        <v>31</v>
      </c>
      <c r="J38" s="8">
        <v>50</v>
      </c>
    </row>
    <row r="39" spans="1:20" x14ac:dyDescent="0.25">
      <c r="A39" s="7" t="s">
        <v>98</v>
      </c>
      <c r="B39" s="7" t="s">
        <v>99</v>
      </c>
      <c r="C39" s="7" t="s">
        <v>96</v>
      </c>
      <c r="D39" s="30">
        <v>42563.882337962961</v>
      </c>
      <c r="E39" s="8" t="s">
        <v>0</v>
      </c>
      <c r="F39" s="9"/>
      <c r="H39" s="8" t="s">
        <v>25</v>
      </c>
      <c r="I39" s="9">
        <f>VLOOKUP(H39,L$3:M$37,2,FALSE)</f>
        <v>31</v>
      </c>
      <c r="J39" s="8">
        <v>50</v>
      </c>
    </row>
    <row r="40" spans="1:20" x14ac:dyDescent="0.25">
      <c r="A40" s="7" t="s">
        <v>101</v>
      </c>
      <c r="B40" s="7" t="s">
        <v>102</v>
      </c>
      <c r="C40" s="7" t="s">
        <v>58</v>
      </c>
      <c r="D40" s="30">
        <v>42562.569837962961</v>
      </c>
      <c r="E40" s="8" t="s">
        <v>0</v>
      </c>
      <c r="H40" s="8" t="s">
        <v>25</v>
      </c>
      <c r="I40" s="9">
        <f>VLOOKUP(H40,L$3:M$37,2,FALSE)</f>
        <v>31</v>
      </c>
      <c r="J40" s="8">
        <v>50</v>
      </c>
    </row>
    <row r="41" spans="1:20" x14ac:dyDescent="0.25">
      <c r="A41" s="7" t="s">
        <v>87</v>
      </c>
      <c r="B41" s="7" t="s">
        <v>88</v>
      </c>
      <c r="C41" s="7" t="s">
        <v>89</v>
      </c>
      <c r="D41" s="30">
        <v>42568.212372685186</v>
      </c>
      <c r="E41" s="8" t="s">
        <v>0</v>
      </c>
      <c r="H41" s="8" t="s">
        <v>25</v>
      </c>
      <c r="I41" s="9">
        <f>VLOOKUP(H41,L$3:M$37,2,FALSE)</f>
        <v>31</v>
      </c>
      <c r="J41" s="8">
        <v>50</v>
      </c>
    </row>
    <row r="42" spans="1:20" x14ac:dyDescent="0.25">
      <c r="A42" s="7" t="s">
        <v>83</v>
      </c>
      <c r="B42" s="7" t="s">
        <v>84</v>
      </c>
      <c r="C42" s="7" t="s">
        <v>61</v>
      </c>
      <c r="D42" s="30">
        <v>42568.77789351852</v>
      </c>
      <c r="E42" s="8" t="s">
        <v>0</v>
      </c>
      <c r="H42" s="8" t="s">
        <v>25</v>
      </c>
      <c r="I42" s="9">
        <f>VLOOKUP(H42,L$3:M$37,2,FALSE)</f>
        <v>31</v>
      </c>
      <c r="J42" s="8">
        <v>50</v>
      </c>
    </row>
    <row r="43" spans="1:20" x14ac:dyDescent="0.25">
      <c r="A43" s="7" t="s">
        <v>85</v>
      </c>
      <c r="B43" s="7" t="s">
        <v>86</v>
      </c>
      <c r="C43" s="7" t="s">
        <v>61</v>
      </c>
      <c r="D43" s="30">
        <v>42568.777465277781</v>
      </c>
      <c r="E43" s="8" t="s">
        <v>0</v>
      </c>
      <c r="H43" s="8" t="s">
        <v>25</v>
      </c>
      <c r="I43" s="9">
        <f>VLOOKUP(H43,L$3:M$37,2,FALSE)</f>
        <v>31</v>
      </c>
      <c r="J43" s="8">
        <v>50</v>
      </c>
    </row>
    <row r="44" spans="1:20" x14ac:dyDescent="0.25">
      <c r="A44" s="7" t="s">
        <v>94</v>
      </c>
      <c r="B44" s="7" t="s">
        <v>95</v>
      </c>
      <c r="C44" s="7" t="s">
        <v>96</v>
      </c>
      <c r="D44" s="30">
        <v>42563.882881944446</v>
      </c>
      <c r="E44" s="8" t="s">
        <v>0</v>
      </c>
      <c r="H44" s="8" t="s">
        <v>25</v>
      </c>
      <c r="I44" s="9">
        <f>VLOOKUP(H44,L$3:M$37,2,FALSE)</f>
        <v>31</v>
      </c>
      <c r="J44" s="8">
        <v>50</v>
      </c>
    </row>
    <row r="45" spans="1:20" x14ac:dyDescent="0.25">
      <c r="A45" s="7" t="s">
        <v>100</v>
      </c>
      <c r="B45" s="7" t="s">
        <v>99</v>
      </c>
      <c r="C45" s="7" t="s">
        <v>96</v>
      </c>
      <c r="D45" s="30">
        <v>42562.86346064815</v>
      </c>
      <c r="E45" s="8" t="s">
        <v>0</v>
      </c>
      <c r="H45" s="8" t="s">
        <v>25</v>
      </c>
      <c r="I45" s="8">
        <f>VLOOKUP(H45,L$3:M$37,2,FALSE)</f>
        <v>31</v>
      </c>
      <c r="J45" s="8">
        <v>50</v>
      </c>
    </row>
    <row r="46" spans="1:20" x14ac:dyDescent="0.25">
      <c r="A46" s="7"/>
      <c r="B46" s="7"/>
      <c r="C46" s="7"/>
      <c r="D46" s="30"/>
      <c r="H46" s="8"/>
      <c r="I46" s="9"/>
      <c r="J46" s="8"/>
    </row>
    <row r="47" spans="1:20" x14ac:dyDescent="0.25">
      <c r="A47" s="7"/>
      <c r="B47" s="7"/>
      <c r="C47" s="7"/>
      <c r="D47" s="30"/>
      <c r="H47" s="8"/>
      <c r="I47" s="9"/>
      <c r="J47" s="8"/>
    </row>
    <row r="48" spans="1:20" x14ac:dyDescent="0.25">
      <c r="A48" s="7"/>
      <c r="B48" s="7"/>
      <c r="C48" s="7"/>
      <c r="D48" s="30"/>
      <c r="H48" s="8"/>
      <c r="I48" s="9"/>
      <c r="J48" s="8"/>
    </row>
    <row r="49" spans="1:10" x14ac:dyDescent="0.25">
      <c r="A49" s="7"/>
      <c r="B49" s="7"/>
      <c r="C49" s="7"/>
      <c r="D49" s="30"/>
      <c r="H49" s="8"/>
      <c r="I49" s="9"/>
      <c r="J49" s="8"/>
    </row>
    <row r="50" spans="1:10" x14ac:dyDescent="0.25">
      <c r="A50" s="7"/>
      <c r="B50" s="7"/>
      <c r="C50" s="7"/>
      <c r="D50" s="30"/>
      <c r="H50" s="8"/>
      <c r="I50" s="9"/>
      <c r="J50" s="8"/>
    </row>
    <row r="51" spans="1:10" x14ac:dyDescent="0.25">
      <c r="A51" s="7"/>
      <c r="B51" s="7"/>
      <c r="C51" s="7"/>
      <c r="D51" s="30"/>
      <c r="H51" s="8"/>
      <c r="I51" s="9"/>
      <c r="J51" s="8"/>
    </row>
    <row r="52" spans="1:10" x14ac:dyDescent="0.25">
      <c r="A52" s="7"/>
      <c r="B52" s="7"/>
      <c r="C52" s="7"/>
      <c r="D52" s="30"/>
      <c r="H52" s="8"/>
      <c r="I52" s="9"/>
      <c r="J52" s="8"/>
    </row>
    <row r="53" spans="1:10" x14ac:dyDescent="0.25">
      <c r="A53" s="7"/>
      <c r="B53" s="7"/>
      <c r="C53" s="7"/>
      <c r="D53" s="30"/>
      <c r="H53" s="8"/>
      <c r="I53" s="9"/>
      <c r="J53" s="8"/>
    </row>
    <row r="54" spans="1:10" x14ac:dyDescent="0.25">
      <c r="A54" s="7"/>
      <c r="B54" s="7"/>
      <c r="C54" s="7"/>
      <c r="D54" s="30"/>
      <c r="H54" s="8"/>
      <c r="I54" s="9"/>
      <c r="J54" s="8"/>
    </row>
    <row r="55" spans="1:10" x14ac:dyDescent="0.25">
      <c r="A55" s="7"/>
      <c r="B55" s="7"/>
      <c r="C55" s="7"/>
      <c r="D55" s="30"/>
      <c r="H55" s="8"/>
      <c r="I55" s="9"/>
      <c r="J55" s="8"/>
    </row>
    <row r="56" spans="1:10" x14ac:dyDescent="0.25">
      <c r="A56" s="7"/>
      <c r="B56" s="7"/>
      <c r="C56" s="7"/>
      <c r="D56" s="30"/>
      <c r="H56" s="8"/>
      <c r="I56" s="9"/>
      <c r="J56" s="8"/>
    </row>
    <row r="57" spans="1:10" x14ac:dyDescent="0.25">
      <c r="A57" s="7"/>
      <c r="B57" s="7"/>
      <c r="C57" s="7"/>
      <c r="D57" s="30"/>
      <c r="H57" s="8"/>
      <c r="I57" s="9"/>
      <c r="J57" s="8"/>
    </row>
    <row r="58" spans="1:10" x14ac:dyDescent="0.25">
      <c r="A58" s="7"/>
      <c r="B58" s="7"/>
      <c r="C58" s="7"/>
      <c r="D58" s="30"/>
      <c r="H58" s="8"/>
      <c r="I58" s="9"/>
      <c r="J58" s="8"/>
    </row>
    <row r="59" spans="1:10" x14ac:dyDescent="0.25">
      <c r="A59" s="7"/>
      <c r="B59" s="7"/>
      <c r="C59" s="7"/>
      <c r="D59" s="30"/>
      <c r="H59" s="8"/>
      <c r="I59" s="9"/>
      <c r="J59" s="8"/>
    </row>
    <row r="60" spans="1:10" x14ac:dyDescent="0.25">
      <c r="A60" s="7"/>
      <c r="B60" s="7"/>
      <c r="C60" s="7"/>
      <c r="D60" s="30"/>
      <c r="H60" s="8"/>
      <c r="I60" s="9"/>
      <c r="J60" s="8"/>
    </row>
    <row r="61" spans="1:10" x14ac:dyDescent="0.25">
      <c r="A61" s="7"/>
      <c r="B61" s="7"/>
      <c r="C61" s="7"/>
      <c r="D61" s="30"/>
      <c r="H61" s="8"/>
      <c r="I61" s="9"/>
      <c r="J61" s="8"/>
    </row>
    <row r="62" spans="1:10" x14ac:dyDescent="0.25">
      <c r="A62" s="7"/>
      <c r="B62" s="7"/>
      <c r="C62" s="7"/>
      <c r="D62" s="30"/>
      <c r="H62" s="8"/>
      <c r="I62" s="9"/>
      <c r="J62" s="8"/>
    </row>
    <row r="63" spans="1:10" x14ac:dyDescent="0.25">
      <c r="A63" s="7"/>
      <c r="B63" s="7"/>
      <c r="C63" s="7"/>
      <c r="D63" s="30"/>
      <c r="H63" s="8"/>
      <c r="I63" s="9"/>
      <c r="J63" s="8"/>
    </row>
    <row r="64" spans="1:10" x14ac:dyDescent="0.25">
      <c r="I64" s="9"/>
    </row>
  </sheetData>
  <autoFilter ref="A1:J14">
    <sortState ref="A2:O102">
      <sortCondition ref="A1:A14"/>
    </sortState>
  </autoFilter>
  <sortState ref="A2:O45">
    <sortCondition ref="I2:I45"/>
    <sortCondition ref="J2:J45"/>
    <sortCondition ref="F2:F45"/>
    <sortCondition ref="G2:G45"/>
  </sortState>
  <conditionalFormatting sqref="D2:D461">
    <cfRule type="cellIs" dxfId="0" priority="96" operator="greaterThan">
      <formula>42562.541666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Damour</dc:creator>
  <cp:lastModifiedBy>Nicolas Damour</cp:lastModifiedBy>
  <cp:lastPrinted>2013-12-13T12:56:10Z</cp:lastPrinted>
  <dcterms:created xsi:type="dcterms:W3CDTF">2013-10-08T08:43:34Z</dcterms:created>
  <dcterms:modified xsi:type="dcterms:W3CDTF">2016-07-18T17:43:37Z</dcterms:modified>
</cp:coreProperties>
</file>